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TRANSPARENCIA\2019\"/>
    </mc:Choice>
  </mc:AlternateContent>
  <bookViews>
    <workbookView xWindow="0" yWindow="0" windowWidth="23040" windowHeight="864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1" i="1" l="1"/>
  <c r="D271" i="1"/>
  <c r="C271" i="1"/>
  <c r="E265" i="1"/>
  <c r="E264" i="1" s="1"/>
  <c r="E263" i="1" s="1"/>
  <c r="D265" i="1"/>
  <c r="C265" i="1"/>
  <c r="C264" i="1" s="1"/>
  <c r="C263" i="1" s="1"/>
  <c r="D264" i="1"/>
  <c r="D263" i="1" s="1"/>
  <c r="E234" i="1"/>
  <c r="D234" i="1"/>
  <c r="C234" i="1"/>
  <c r="E231" i="1"/>
  <c r="D231" i="1"/>
  <c r="C231" i="1"/>
  <c r="E228" i="1"/>
  <c r="E221" i="1"/>
  <c r="E219" i="1" s="1"/>
  <c r="E218" i="1" s="1"/>
  <c r="E220" i="1"/>
  <c r="D219" i="1"/>
  <c r="D218" i="1" s="1"/>
  <c r="C219" i="1"/>
  <c r="C218" i="1" s="1"/>
  <c r="E208" i="1"/>
  <c r="E207" i="1" s="1"/>
  <c r="D208" i="1"/>
  <c r="C208" i="1"/>
  <c r="C207" i="1" s="1"/>
  <c r="D207" i="1"/>
  <c r="E205" i="1"/>
  <c r="D205" i="1"/>
  <c r="C205" i="1"/>
  <c r="E201" i="1"/>
  <c r="D201" i="1"/>
  <c r="C201" i="1"/>
  <c r="E194" i="1"/>
  <c r="E192" i="1"/>
  <c r="E191" i="1"/>
  <c r="D191" i="1"/>
  <c r="C191" i="1"/>
  <c r="E183" i="1"/>
  <c r="D183" i="1"/>
  <c r="D182" i="1" s="1"/>
  <c r="D181" i="1" s="1"/>
  <c r="C183" i="1"/>
  <c r="C182" i="1" s="1"/>
  <c r="C181" i="1" s="1"/>
  <c r="E182" i="1"/>
  <c r="E181" i="1" s="1"/>
  <c r="E170" i="1"/>
  <c r="D170" i="1"/>
  <c r="C170" i="1"/>
  <c r="E163" i="1"/>
  <c r="D163" i="1"/>
  <c r="D160" i="1" s="1"/>
  <c r="D159" i="1" s="1"/>
  <c r="C163" i="1"/>
  <c r="C160" i="1" s="1"/>
  <c r="C159" i="1" s="1"/>
  <c r="E160" i="1"/>
  <c r="E159" i="1" s="1"/>
  <c r="E157" i="1"/>
  <c r="D157" i="1"/>
  <c r="C157" i="1"/>
  <c r="E155" i="1"/>
  <c r="D155" i="1"/>
  <c r="C155" i="1"/>
  <c r="E153" i="1"/>
  <c r="D153" i="1"/>
  <c r="C153" i="1"/>
  <c r="E151" i="1"/>
  <c r="E150" i="1" s="1"/>
  <c r="D151" i="1"/>
  <c r="D150" i="1" s="1"/>
  <c r="C151" i="1"/>
  <c r="C150" i="1"/>
  <c r="E142" i="1"/>
  <c r="D142" i="1"/>
  <c r="D136" i="1" s="1"/>
  <c r="C142" i="1"/>
  <c r="C136" i="1" s="1"/>
  <c r="E136" i="1"/>
  <c r="E132" i="1"/>
  <c r="D132" i="1"/>
  <c r="C132" i="1"/>
  <c r="E120" i="1"/>
  <c r="D120" i="1"/>
  <c r="C120" i="1"/>
  <c r="E104" i="1"/>
  <c r="D104" i="1"/>
  <c r="C104" i="1"/>
  <c r="E95" i="1"/>
  <c r="D95" i="1"/>
  <c r="C95" i="1"/>
  <c r="E91" i="1"/>
  <c r="D91" i="1"/>
  <c r="C91" i="1"/>
  <c r="E76" i="1"/>
  <c r="D76" i="1"/>
  <c r="C76" i="1"/>
  <c r="D73" i="1"/>
  <c r="E68" i="1"/>
  <c r="D68" i="1"/>
  <c r="C68" i="1"/>
  <c r="E66" i="1"/>
  <c r="D66" i="1"/>
  <c r="C66" i="1"/>
  <c r="E64" i="1"/>
  <c r="D64" i="1"/>
  <c r="C64" i="1"/>
  <c r="E60" i="1"/>
  <c r="D60" i="1"/>
  <c r="C60" i="1"/>
  <c r="E56" i="1"/>
  <c r="E54" i="1" s="1"/>
  <c r="D56" i="1"/>
  <c r="C56" i="1"/>
  <c r="C54" i="1" s="1"/>
  <c r="E51" i="1"/>
  <c r="D51" i="1"/>
  <c r="C51" i="1"/>
  <c r="E44" i="1"/>
  <c r="E43" i="1" s="1"/>
  <c r="D44" i="1"/>
  <c r="D43" i="1" s="1"/>
  <c r="C44" i="1"/>
  <c r="C43" i="1" s="1"/>
  <c r="E36" i="1"/>
  <c r="E35" i="1" s="1"/>
  <c r="D36" i="1"/>
  <c r="C36" i="1"/>
  <c r="C35" i="1" s="1"/>
  <c r="D35" i="1"/>
  <c r="E33" i="1"/>
  <c r="E31" i="1"/>
  <c r="D31" i="1"/>
  <c r="C31" i="1"/>
  <c r="E27" i="1"/>
  <c r="D27" i="1"/>
  <c r="C27" i="1"/>
  <c r="E23" i="1"/>
  <c r="D23" i="1"/>
  <c r="C23" i="1"/>
  <c r="E21" i="1"/>
  <c r="E19" i="1" s="1"/>
  <c r="E18" i="1" s="1"/>
  <c r="D19" i="1"/>
  <c r="D18" i="1" s="1"/>
  <c r="C19" i="1"/>
  <c r="C18" i="1" s="1"/>
  <c r="E14" i="1"/>
  <c r="D14" i="1"/>
  <c r="C14" i="1"/>
  <c r="E13" i="1"/>
  <c r="E12" i="1" s="1"/>
  <c r="E11" i="1" s="1"/>
  <c r="D13" i="1"/>
  <c r="D12" i="1" s="1"/>
  <c r="D11" i="1" s="1"/>
  <c r="C13" i="1"/>
  <c r="C12" i="1" s="1"/>
  <c r="C11" i="1" s="1"/>
  <c r="E8" i="1"/>
  <c r="D8" i="1"/>
  <c r="C8" i="1"/>
  <c r="D7" i="1" l="1"/>
  <c r="C50" i="1"/>
  <c r="C7" i="1"/>
  <c r="C275" i="1" s="1"/>
  <c r="E50" i="1"/>
  <c r="D54" i="1"/>
  <c r="D50" i="1" s="1"/>
  <c r="E7" i="1"/>
  <c r="E275" i="1" s="1"/>
  <c r="D275" i="1" l="1"/>
</calcChain>
</file>

<file path=xl/sharedStrings.xml><?xml version="1.0" encoding="utf-8"?>
<sst xmlns="http://schemas.openxmlformats.org/spreadsheetml/2006/main" count="380" uniqueCount="261">
  <si>
    <t>MUNICIPIO DE GUAYMAS SONORA</t>
  </si>
  <si>
    <t>ADMINISTRACION MUNICIPAL 2018-2021</t>
  </si>
  <si>
    <t>INGRESOS MENSUALES POR CONCEPTO DE RECAUDACION MUNICIPAL, PARTICIPACIONES Y APORTACIONES FEDERALES Y ESTATALES</t>
  </si>
  <si>
    <t>Clave</t>
  </si>
  <si>
    <t>Descripción</t>
  </si>
  <si>
    <t xml:space="preserve">Impuesto sobre los Ingresos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</si>
  <si>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</si>
  <si>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</si>
  <si>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</si>
  <si>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</si>
  <si>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 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</si>
  <si>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</si>
  <si>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</si>
  <si>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</si>
  <si>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</si>
  <si>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>Impuesto predial ejidal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</si>
  <si>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</si>
  <si>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</si>
  <si>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</si>
  <si>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</si>
  <si>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</si>
  <si>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</si>
  <si>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</si>
  <si>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</si>
  <si>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</si>
  <si>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</si>
  <si>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</si>
  <si>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Otros Impuestos </t>
  </si>
  <si>
    <t xml:space="preserve">Impuestos adicionales </t>
  </si>
  <si>
    <t xml:space="preserve">1.- Para obras y acciones de interés general 10% </t>
  </si>
  <si>
    <t xml:space="preserve">2.- Para asistencia social 10% </t>
  </si>
  <si>
    <t xml:space="preserve">3.- Para mejoramiento en la prestación de servicios públicos 15% </t>
  </si>
  <si>
    <t xml:space="preserve">4.- Para fomento turístico 5% </t>
  </si>
  <si>
    <t xml:space="preserve">5.- Para fomento deportivo 5% </t>
  </si>
  <si>
    <t xml:space="preserve">6.- Para el sostenimiento de instituciones de educación media superior 5%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</si>
  <si>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</si>
  <si>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</si>
  <si>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</si>
  <si>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</si>
  <si>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</si>
  <si>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</si>
  <si>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</si>
  <si>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</si>
  <si>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</si>
  <si>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</si>
  <si>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</si>
  <si>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</si>
  <si>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</si>
  <si>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</si>
  <si>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</si>
  <si>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</si>
  <si>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</si>
  <si>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</si>
  <si>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</si>
  <si>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</si>
  <si>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</si>
  <si>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</si>
  <si>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</si>
  <si>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</si>
  <si>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</si>
  <si>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</si>
  <si>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</si>
  <si>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</si>
  <si>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</si>
  <si>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</si>
  <si>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</si>
  <si>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</si>
  <si>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</si>
  <si>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</si>
  <si>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</si>
  <si>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</si>
  <si>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</si>
  <si>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</si>
  <si>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</si>
  <si>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</si>
  <si>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</si>
  <si>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</si>
  <si>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</si>
  <si>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</si>
  <si>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</si>
  <si>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</si>
  <si>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</si>
  <si>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</si>
  <si>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</si>
  <si>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</si>
  <si>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</si>
  <si>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</si>
  <si>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</si>
  <si>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</si>
  <si>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</si>
  <si>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</si>
  <si>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</si>
  <si>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</si>
  <si>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</si>
  <si>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</si>
  <si>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</si>
  <si>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</si>
  <si>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</si>
  <si>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</si>
  <si>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</si>
  <si>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</si>
  <si>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</si>
  <si>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</si>
  <si>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</si>
  <si>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</si>
  <si>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</si>
  <si>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</si>
  <si>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</si>
  <si>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1.- Fiestas sociales o familiares </t>
  </si>
  <si>
    <t xml:space="preserve">2.- Kermesse </t>
  </si>
  <si>
    <t xml:space="preserve">3.- Bailes, graduaciones, bailes tradicionales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</si>
  <si>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</si>
  <si>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</si>
  <si>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</si>
  <si>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</si>
  <si>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</si>
  <si>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</si>
  <si>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</si>
  <si>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</si>
  <si>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</si>
  <si>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</si>
  <si>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</si>
  <si>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</si>
  <si>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</si>
  <si>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</si>
  <si>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</si>
  <si>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</si>
  <si>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</si>
  <si>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</si>
  <si>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>7.- Constancia de notario arraigo</t>
  </si>
  <si>
    <t>8.- Fe de hechos de embarcaciones pesqueras menores</t>
  </si>
  <si>
    <t>9.- Constancia de trámite de anuencia municipal</t>
  </si>
  <si>
    <t>10.- Certificado de no adeudo de contribuciones municipales</t>
  </si>
  <si>
    <t>Accesorios de Derechos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</si>
  <si>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</si>
  <si>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</si>
  <si>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</si>
  <si>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</si>
  <si>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</si>
  <si>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Enajenación onerosa de bienes inmuebles no sujetos a régimen de dominio público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</si>
  <si>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</si>
  <si>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</si>
  <si>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</si>
  <si>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</si>
  <si>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</si>
  <si>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</si>
  <si>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</si>
  <si>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</si>
  <si>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</si>
  <si>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</si>
  <si>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</si>
  <si>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</si>
  <si>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4.- Elaboración de sesiones de derecho.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</si>
  <si>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</si>
  <si>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</si>
  <si>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</si>
  <si>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</si>
  <si>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</si>
  <si>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</si>
  <si>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</si>
  <si>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</si>
  <si>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</si>
  <si>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</si>
  <si>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</si>
  <si>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</si>
  <si>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</si>
  <si>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</si>
  <si>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</si>
  <si>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</si>
  <si>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</si>
  <si>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</si>
  <si>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</si>
  <si>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</si>
  <si>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</si>
  <si>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</si>
  <si>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</si>
  <si>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</si>
  <si>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</si>
  <si>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</si>
  <si>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</si>
  <si>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</si>
  <si>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</si>
  <si>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</si>
  <si>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</si>
  <si>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</si>
  <si>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Impuesto federal sobre tenencia y uso de vehículos </t>
  </si>
  <si>
    <t xml:space="preserve">Fondo de impuesto de autos nuevos </t>
  </si>
  <si>
    <t xml:space="preserve">Participación de premios y loterías </t>
  </si>
  <si>
    <t xml:space="preserve">Fondo de compensación para resarcimiento por disminución del impuesto sobre automóviles nuevos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</si>
  <si>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</si>
  <si>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</si>
  <si>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</si>
  <si>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</si>
  <si>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</si>
  <si>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</si>
  <si>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</si>
  <si>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</si>
  <si>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</si>
  <si>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</si>
  <si>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</si>
  <si>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>Programa FORTASEG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</si>
  <si>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</si>
  <si>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</si>
  <si>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</si>
  <si>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</si>
  <si>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</si>
  <si>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</si>
  <si>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</si>
  <si>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</si>
  <si>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</si>
  <si>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</si>
  <si>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</si>
  <si>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</si>
  <si>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</si>
  <si>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>Programas Regionales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</si>
  <si>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</si>
  <si>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</si>
  <si>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</si>
  <si>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Programa Apartado Urbano (APAUR)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</si>
  <si>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</si>
  <si>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</si>
  <si>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</si>
  <si>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</si>
  <si>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</si>
  <si>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</si>
  <si>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</si>
  <si>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</si>
  <si>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t>DEL 01 DE OCTUBRE AL 31 DE DICIEMBRE DE 2019</t>
  </si>
  <si>
    <r>
      <t>Impuestos</t>
    </r>
    <r>
      <rPr>
        <sz val="12"/>
        <color theme="1"/>
        <rFont val="Arial"/>
        <family val="2"/>
      </rPr>
      <t xml:space="preserve"> </t>
    </r>
  </si>
  <si>
    <r>
      <t>Contribuciones de Mejoras</t>
    </r>
    <r>
      <rPr>
        <sz val="11"/>
        <color theme="1"/>
        <rFont val="Arial"/>
        <family val="2"/>
      </rPr>
      <t xml:space="preserve"> </t>
    </r>
  </si>
  <si>
    <r>
      <t>Derechos</t>
    </r>
    <r>
      <rPr>
        <sz val="11"/>
        <color theme="1"/>
        <rFont val="Arial"/>
        <family val="2"/>
      </rPr>
      <t xml:space="preserve"> </t>
    </r>
  </si>
  <si>
    <t xml:space="preserve">1.- Examen para obtención de licencia </t>
  </si>
  <si>
    <t xml:space="preserve">2.- Examen para manejar para personas mayores de 16 y menores 18 años </t>
  </si>
  <si>
    <t>14.- Permiso o Concesiones Para Aprovechamineto de la Via Pública.</t>
  </si>
  <si>
    <t xml:space="preserve">6.- Licencia y permisos especiales - anuencias </t>
  </si>
  <si>
    <t xml:space="preserve">a) Por el estacionamiento de vehículos o colocación de puestos ambulantes y semifijos, para realizar actividades de comercio y oficios en la vía pública, autorizadas por la autoridad municipal.               </t>
  </si>
  <si>
    <t>b) Permisos a locales de fiestas en general sin venta y consumo de bebidas alcohólicas y la autorización para la celebración de eventos diversos que lo requieren.</t>
  </si>
  <si>
    <t>c) Cierre de Calles para Eventos Diversos</t>
  </si>
  <si>
    <r>
      <t>Productos</t>
    </r>
    <r>
      <rPr>
        <sz val="11"/>
        <color theme="1"/>
        <rFont val="Arial"/>
        <family val="2"/>
      </rPr>
      <t xml:space="preserve"> </t>
    </r>
  </si>
  <si>
    <t xml:space="preserve">9.- Instituto municipal de cultura y arte de guaymas </t>
  </si>
  <si>
    <t xml:space="preserve">10.- Promotora inmobiliaria del municipio de guaymas </t>
  </si>
  <si>
    <r>
      <t>Aprovechamientos</t>
    </r>
    <r>
      <rPr>
        <sz val="11"/>
        <color theme="1"/>
        <rFont val="Arial"/>
        <family val="2"/>
      </rPr>
      <t xml:space="preserve"> </t>
    </r>
  </si>
  <si>
    <t>1.- Policia</t>
  </si>
  <si>
    <t>2.- Transito</t>
  </si>
  <si>
    <t>3.- Multas de Obras Públicas</t>
  </si>
  <si>
    <t>4.- Multas de Ecología</t>
  </si>
  <si>
    <t>5.- Multas de Vendedores Ambulantes</t>
  </si>
  <si>
    <t>6.- Pleaneación y Control Urbano</t>
  </si>
  <si>
    <t xml:space="preserve">Aprovechamientos de Capital </t>
  </si>
  <si>
    <r>
      <t>Ingresos por Venta de Bienes y Servicios (Paramunicipales)</t>
    </r>
    <r>
      <rPr>
        <sz val="11"/>
        <color theme="1"/>
        <rFont val="Arial"/>
        <family val="2"/>
      </rPr>
      <t xml:space="preserve"> </t>
    </r>
  </si>
  <si>
    <r>
      <t>Participaciones y Aportaciones</t>
    </r>
    <r>
      <rPr>
        <sz val="11"/>
        <color theme="1"/>
        <rFont val="Arial"/>
        <family val="2"/>
      </rPr>
      <t xml:space="preserve"> </t>
    </r>
  </si>
  <si>
    <t xml:space="preserve">Fondo de impuesto especial (sobre alcohol, cerveza y tabaco) </t>
  </si>
  <si>
    <t xml:space="preserve">Fondo de fiscalización </t>
  </si>
  <si>
    <t xml:space="preserve">IEPS a las gasolinas y diesel </t>
  </si>
  <si>
    <t>Participación ISR Art. 3B Ley de Coordinación Fiscal</t>
  </si>
  <si>
    <r>
      <t>Transferencias, Asignaciones, Subsidios y Otras Ayudas</t>
    </r>
    <r>
      <rPr>
        <sz val="11"/>
        <color theme="1"/>
        <rFont val="Arial"/>
        <family val="2"/>
      </rPr>
      <t xml:space="preserve"> </t>
    </r>
  </si>
  <si>
    <t>4.- Transferencias</t>
  </si>
  <si>
    <r>
      <t>TOTAL PRESUPUESTO</t>
    </r>
    <r>
      <rPr>
        <sz val="11"/>
        <color theme="1"/>
        <rFont val="Arial"/>
        <family val="2"/>
      </rPr>
      <t xml:space="preserve"> </t>
    </r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</si>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</sst>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$&quot;* #,##0_-;\-&quot;$&quot;* #,##0_-;_-&quot;$&quot;* &quot;-&quot;_-;_-@_-"/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BrowalliaUPC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42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2" fontId="8" fillId="2" borderId="1" xfId="0" applyNumberFormat="1" applyFont="1" applyFill="1" applyBorder="1" applyAlignment="1">
      <alignment horizontal="left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left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3" fontId="9" fillId="2" borderId="2" xfId="1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4" fontId="12" fillId="0" borderId="0" xfId="0" applyNumberFormat="1" applyFont="1"/>
    <xf numFmtId="4" fontId="10" fillId="0" borderId="0" xfId="0" applyNumberFormat="1" applyFont="1"/>
    <xf numFmtId="0" fontId="1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" fontId="13" fillId="0" borderId="5" xfId="0" applyNumberFormat="1" applyFont="1" applyBorder="1" applyAlignment="1">
      <alignment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vertical="top" wrapText="1"/>
    </xf>
    <xf numFmtId="4" fontId="13" fillId="0" borderId="3" xfId="0" applyNumberFormat="1" applyFont="1" applyBorder="1" applyAlignment="1">
      <alignment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3" xfId="0" applyFont="1" applyBorder="1" applyAlignment="1">
      <alignment vertical="top" wrapText="1"/>
    </xf>
    <xf numFmtId="4" fontId="12" fillId="0" borderId="3" xfId="0" applyNumberFormat="1" applyFont="1" applyBorder="1" applyAlignment="1">
      <alignment vertical="top" wrapText="1"/>
    </xf>
    <xf numFmtId="0" fontId="15" fillId="0" borderId="3" xfId="0" applyFont="1" applyBorder="1" applyAlignment="1">
      <alignment vertical="center" wrapText="1"/>
    </xf>
    <xf numFmtId="2" fontId="12" fillId="0" borderId="3" xfId="0" applyNumberFormat="1" applyFont="1" applyBorder="1" applyAlignment="1">
      <alignment horizontal="center" vertical="top"/>
    </xf>
    <xf numFmtId="4" fontId="12" fillId="0" borderId="3" xfId="0" applyNumberFormat="1" applyFont="1" applyBorder="1" applyAlignment="1">
      <alignment horizontal="right" vertical="top" wrapText="1"/>
    </xf>
    <xf numFmtId="0" fontId="12" fillId="0" borderId="3" xfId="0" applyFont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left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/>
    </xf>
    <xf numFmtId="4" fontId="16" fillId="0" borderId="3" xfId="0" applyNumberFormat="1" applyFont="1" applyBorder="1" applyAlignment="1">
      <alignment vertical="top" wrapText="1"/>
    </xf>
    <xf numFmtId="4" fontId="16" fillId="0" borderId="3" xfId="0" applyNumberFormat="1" applyFont="1" applyBorder="1" applyAlignment="1">
      <alignment horizontal="right" vertical="top" wrapText="1"/>
    </xf>
    <xf numFmtId="0" fontId="16" fillId="0" borderId="6" xfId="0" applyFont="1" applyFill="1" applyBorder="1" applyAlignment="1">
      <alignment horizontal="left" vertical="top" wrapText="1"/>
    </xf>
    <xf numFmtId="2" fontId="18" fillId="0" borderId="3" xfId="0" applyNumberFormat="1" applyFont="1" applyBorder="1" applyAlignment="1">
      <alignment horizontal="left" vertical="top" wrapText="1"/>
    </xf>
    <xf numFmtId="0" fontId="13" fillId="0" borderId="3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4" fontId="16" fillId="0" borderId="7" xfId="0" applyNumberFormat="1" applyFont="1" applyFill="1" applyBorder="1" applyAlignment="1">
      <alignment vertical="top" wrapText="1"/>
    </xf>
    <xf numFmtId="0" fontId="12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vertical="top" wrapText="1"/>
    </xf>
    <xf numFmtId="4" fontId="13" fillId="0" borderId="4" xfId="0" applyNumberFormat="1" applyFont="1" applyBorder="1" applyAlignment="1">
      <alignment vertical="top" wrapText="1"/>
    </xf>
    <xf numFmtId="0" fontId="19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</xdr:rowOff>
    </xdr:from>
    <xdr:to>
      <xdr:col>0</xdr:col>
      <xdr:colOff>487680</xdr:colOff>
      <xdr:row>2</xdr:row>
      <xdr:rowOff>77985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"/>
          <a:ext cx="449580" cy="542804"/>
        </a:xfrm>
        <a:prstGeom prst="rect">
          <a:avLst/>
        </a:prstGeom>
      </xdr:spPr>
    </xdr:pic>
    <xdr:clientData/>
  </xdr:twoCellAnchor>
  <xdr:twoCellAnchor editAs="oneCell">
    <xdr:from>
      <xdr:col>3</xdr:col>
      <xdr:colOff>1097280</xdr:colOff>
      <xdr:row>0</xdr:row>
      <xdr:rowOff>99062</xdr:rowOff>
    </xdr:from>
    <xdr:to>
      <xdr:col>4</xdr:col>
      <xdr:colOff>1043940</xdr:colOff>
      <xdr:row>1</xdr:row>
      <xdr:rowOff>139982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99062"/>
          <a:ext cx="1188720" cy="315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em/Documents/00_Escritorio/PARTICIPACIONES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DE 5"/>
      <sheetName val="2 DE 5"/>
      <sheetName val="3 DE 5"/>
      <sheetName val="4 DE 5"/>
      <sheetName val="5 DE 5"/>
      <sheetName val="ISR"/>
      <sheetName val="ARQUEO"/>
      <sheetName val="FAISM"/>
      <sheetName val="FORTAMUN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D6">
            <v>5499532.9199999999</v>
          </cell>
        </row>
        <row r="7">
          <cell r="D7">
            <v>1280210</v>
          </cell>
        </row>
        <row r="9">
          <cell r="D9">
            <v>1095748.6599999999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2"/>
  <sheetViews>
    <sheetView tabSelected="1" workbookViewId="0">
      <selection activeCell="G4" sqref="G4"/>
    </sheetView>
  </sheetViews>
  <sheetFormatPr baseColWidth="10" defaultRowHeight="15" x14ac:dyDescent="0.3"/>
  <cols>
    <col min="1" max="1" width="18.44140625" style="14" customWidth="1"/>
    <col min="2" max="2" width="52.33203125" style="15" customWidth="1"/>
    <col min="3" max="3" width="18.109375" style="16" bestFit="1" customWidth="1"/>
    <col min="4" max="5" width="18.109375" style="17" bestFit="1" customWidth="1"/>
  </cols>
  <sheetData>
    <row r="1" spans="1:5" ht="21.6" customHeight="1" x14ac:dyDescent="0.4">
      <c r="A1" s="1" t="s">
        <v>0</v>
      </c>
      <c r="B1" s="1"/>
      <c r="C1" s="1"/>
      <c r="D1" s="1"/>
      <c r="E1" s="1"/>
    </row>
    <row r="2" spans="1:5" ht="15" customHeight="1" x14ac:dyDescent="0.3">
      <c r="A2" s="2" t="s">
        <v>1</v>
      </c>
      <c r="B2" s="2"/>
      <c r="C2" s="2"/>
      <c r="D2" s="2"/>
      <c r="E2" s="2"/>
    </row>
    <row r="3" spans="1:5" ht="15" customHeight="1" x14ac:dyDescent="0.3">
      <c r="A3" s="3" t="s">
        <v>2</v>
      </c>
      <c r="B3" s="3"/>
      <c r="C3" s="3"/>
      <c r="D3" s="3"/>
      <c r="E3" s="3"/>
    </row>
    <row r="4" spans="1:5" s="5" customFormat="1" ht="21.6" thickBot="1" x14ac:dyDescent="0.35">
      <c r="A4" s="4" t="s">
        <v>227</v>
      </c>
      <c r="B4" s="4"/>
      <c r="C4" s="4"/>
      <c r="D4" s="4"/>
      <c r="E4" s="4"/>
    </row>
    <row r="5" spans="1:5" ht="15" customHeight="1" x14ac:dyDescent="0.3">
      <c r="A5" s="6" t="s">
        <v>3</v>
      </c>
      <c r="B5" s="7" t="s">
        <v>4</v>
      </c>
      <c r="C5" s="8" t="s">
        <v>258</v>
      </c>
      <c r="D5" s="8" t="s">
        <v>259</v>
      </c>
      <c r="E5" s="8" t="s">
        <v>260</v>
      </c>
    </row>
    <row r="6" spans="1:5" ht="15.75" customHeight="1" thickBot="1" x14ac:dyDescent="0.35">
      <c r="A6" s="9"/>
      <c r="B6" s="10"/>
      <c r="C6" s="11"/>
      <c r="D6" s="11"/>
      <c r="E6" s="11"/>
    </row>
    <row r="7" spans="1:5" ht="15.6" x14ac:dyDescent="0.3">
      <c r="A7" s="18">
        <v>1000</v>
      </c>
      <c r="B7" s="19" t="s">
        <v>228</v>
      </c>
      <c r="C7" s="20">
        <f>C8+C11+C18+C35</f>
        <v>9033711.0600000005</v>
      </c>
      <c r="D7" s="20">
        <f>D8+D11+D18+D35</f>
        <v>6944940.7000000011</v>
      </c>
      <c r="E7" s="20">
        <f>E8+E11+E18+E35</f>
        <v>24944789.5</v>
      </c>
    </row>
    <row r="8" spans="1:5" ht="14.4" x14ac:dyDescent="0.3">
      <c r="A8" s="21">
        <v>1100</v>
      </c>
      <c r="B8" s="22" t="s">
        <v>5</v>
      </c>
      <c r="C8" s="23">
        <f>SUM(C9:C10)</f>
        <v>373601.63</v>
      </c>
      <c r="D8" s="23">
        <f>SUM(D9:D10)</f>
        <v>802986</v>
      </c>
      <c r="E8" s="23">
        <f>SUM(E9:E10)</f>
        <v>22980</v>
      </c>
    </row>
    <row r="9" spans="1:5" ht="14.4" x14ac:dyDescent="0.3">
      <c r="A9" s="24">
        <v>1102</v>
      </c>
      <c r="B9" s="25" t="s">
        <v>6</v>
      </c>
      <c r="C9" s="26">
        <v>373601.63</v>
      </c>
      <c r="D9" s="26">
        <v>802986</v>
      </c>
      <c r="E9" s="26">
        <v>22980</v>
      </c>
    </row>
    <row r="10" spans="1:5" ht="14.4" x14ac:dyDescent="0.3">
      <c r="A10" s="24">
        <v>1103</v>
      </c>
      <c r="B10" s="25" t="s">
        <v>7</v>
      </c>
      <c r="C10" s="26">
        <v>0</v>
      </c>
      <c r="D10" s="26">
        <v>0</v>
      </c>
      <c r="E10" s="26">
        <v>0</v>
      </c>
    </row>
    <row r="11" spans="1:5" ht="14.4" x14ac:dyDescent="0.3">
      <c r="A11" s="21">
        <v>1200</v>
      </c>
      <c r="B11" s="22" t="s">
        <v>8</v>
      </c>
      <c r="C11" s="23">
        <f>C12+C15+C16+C17</f>
        <v>7424051.5999999996</v>
      </c>
      <c r="D11" s="23">
        <f>D12+D15+D16+D17</f>
        <v>5220880.0500000007</v>
      </c>
      <c r="E11" s="23">
        <f>E12+E15+E16+E17</f>
        <v>19239376.91</v>
      </c>
    </row>
    <row r="12" spans="1:5" ht="14.4" x14ac:dyDescent="0.3">
      <c r="A12" s="24">
        <v>1201</v>
      </c>
      <c r="B12" s="25" t="s">
        <v>9</v>
      </c>
      <c r="C12" s="26">
        <f>SUM(C13:C14)</f>
        <v>2011406.1400000001</v>
      </c>
      <c r="D12" s="26">
        <f>SUM(D13:D14)</f>
        <v>2417814.56</v>
      </c>
      <c r="E12" s="26">
        <f>SUM(E13:E14)</f>
        <v>15708762.060000001</v>
      </c>
    </row>
    <row r="13" spans="1:5" ht="14.4" x14ac:dyDescent="0.3">
      <c r="A13" s="24" t="s">
        <v>10</v>
      </c>
      <c r="B13" s="25" t="s">
        <v>11</v>
      </c>
      <c r="C13" s="26">
        <f>924270.65+56368.08</f>
        <v>980638.73</v>
      </c>
      <c r="D13" s="26">
        <f>952271.1+5980.44</f>
        <v>958251.53999999992</v>
      </c>
      <c r="E13" s="26">
        <f>3301307.2+16990.46-953.64</f>
        <v>3317344.02</v>
      </c>
    </row>
    <row r="14" spans="1:5" ht="14.4" x14ac:dyDescent="0.3">
      <c r="A14" s="24" t="s">
        <v>10</v>
      </c>
      <c r="B14" s="25" t="s">
        <v>12</v>
      </c>
      <c r="C14" s="26">
        <f>1004534.39+26233.02</f>
        <v>1030767.41</v>
      </c>
      <c r="D14" s="26">
        <f>1439540.58+20022.44</f>
        <v>1459563.02</v>
      </c>
      <c r="E14" s="26">
        <f>12358425.8+35728.6-2736.36</f>
        <v>12391418.040000001</v>
      </c>
    </row>
    <row r="15" spans="1:5" ht="14.4" x14ac:dyDescent="0.3">
      <c r="A15" s="24">
        <v>1202</v>
      </c>
      <c r="B15" s="25" t="s">
        <v>13</v>
      </c>
      <c r="C15" s="26">
        <v>4036944.37</v>
      </c>
      <c r="D15" s="26">
        <v>2803065.49</v>
      </c>
      <c r="E15" s="26">
        <v>3137612.76</v>
      </c>
    </row>
    <row r="16" spans="1:5" ht="14.4" x14ac:dyDescent="0.3">
      <c r="A16" s="24">
        <v>1203</v>
      </c>
      <c r="B16" s="25" t="s">
        <v>14</v>
      </c>
      <c r="C16" s="26">
        <v>0</v>
      </c>
      <c r="D16" s="26">
        <v>0</v>
      </c>
      <c r="E16" s="26">
        <v>0</v>
      </c>
    </row>
    <row r="17" spans="1:5" ht="14.4" x14ac:dyDescent="0.3">
      <c r="A17" s="24">
        <v>1204</v>
      </c>
      <c r="B17" s="25" t="s">
        <v>15</v>
      </c>
      <c r="C17" s="26">
        <v>1375701.09</v>
      </c>
      <c r="D17" s="26">
        <v>0</v>
      </c>
      <c r="E17" s="26">
        <v>393002.09</v>
      </c>
    </row>
    <row r="18" spans="1:5" ht="14.4" x14ac:dyDescent="0.3">
      <c r="A18" s="21">
        <v>1700</v>
      </c>
      <c r="B18" s="22" t="s">
        <v>16</v>
      </c>
      <c r="C18" s="23">
        <f>+C19+C23+C27+C31</f>
        <v>336263.37</v>
      </c>
      <c r="D18" s="23">
        <f>+D19+D23+D27+D31</f>
        <v>344843.82999999996</v>
      </c>
      <c r="E18" s="23">
        <f>+E19+E23+E27+E31</f>
        <v>5097118.67</v>
      </c>
    </row>
    <row r="19" spans="1:5" ht="14.4" x14ac:dyDescent="0.3">
      <c r="A19" s="24">
        <v>1701</v>
      </c>
      <c r="B19" s="25" t="s">
        <v>17</v>
      </c>
      <c r="C19" s="26">
        <f>SUM(C20:C22)</f>
        <v>114788.51000000001</v>
      </c>
      <c r="D19" s="26">
        <f>SUM(D20:D22)</f>
        <v>-71.52</v>
      </c>
      <c r="E19" s="26">
        <f>SUM(E20:E22)</f>
        <v>1876463.8</v>
      </c>
    </row>
    <row r="20" spans="1:5" ht="14.4" x14ac:dyDescent="0.3">
      <c r="A20" s="24" t="s">
        <v>10</v>
      </c>
      <c r="B20" s="25" t="s">
        <v>18</v>
      </c>
      <c r="C20" s="26">
        <v>0</v>
      </c>
      <c r="D20" s="26">
        <v>0</v>
      </c>
      <c r="E20" s="26">
        <v>0</v>
      </c>
    </row>
    <row r="21" spans="1:5" ht="14.4" x14ac:dyDescent="0.3">
      <c r="A21" s="24" t="s">
        <v>10</v>
      </c>
      <c r="B21" s="25" t="s">
        <v>19</v>
      </c>
      <c r="C21" s="26">
        <v>107039.32</v>
      </c>
      <c r="D21" s="26">
        <v>103.36</v>
      </c>
      <c r="E21" s="26">
        <f>160.07+1876303.73</f>
        <v>1876463.8</v>
      </c>
    </row>
    <row r="22" spans="1:5" ht="14.4" x14ac:dyDescent="0.3">
      <c r="A22" s="24" t="s">
        <v>10</v>
      </c>
      <c r="B22" s="25" t="s">
        <v>20</v>
      </c>
      <c r="C22" s="26">
        <v>7749.19</v>
      </c>
      <c r="D22" s="26">
        <v>-174.88</v>
      </c>
      <c r="E22" s="26">
        <v>0</v>
      </c>
    </row>
    <row r="23" spans="1:5" ht="14.4" x14ac:dyDescent="0.3">
      <c r="A23" s="24">
        <v>1702</v>
      </c>
      <c r="B23" s="25" t="s">
        <v>21</v>
      </c>
      <c r="C23" s="26">
        <f>SUM(C24:C26)</f>
        <v>0</v>
      </c>
      <c r="D23" s="26">
        <f>SUM(D24:D26)</f>
        <v>0</v>
      </c>
      <c r="E23" s="26">
        <f>SUM(E24:E26)</f>
        <v>0</v>
      </c>
    </row>
    <row r="24" spans="1:5" ht="14.4" x14ac:dyDescent="0.3">
      <c r="A24" s="24" t="s">
        <v>10</v>
      </c>
      <c r="B24" s="25" t="s">
        <v>18</v>
      </c>
      <c r="C24" s="26">
        <v>0</v>
      </c>
      <c r="D24" s="26">
        <v>0</v>
      </c>
      <c r="E24" s="26">
        <v>0</v>
      </c>
    </row>
    <row r="25" spans="1:5" ht="14.4" x14ac:dyDescent="0.3">
      <c r="A25" s="24" t="s">
        <v>10</v>
      </c>
      <c r="B25" s="25" t="s">
        <v>19</v>
      </c>
      <c r="C25" s="26">
        <v>0</v>
      </c>
      <c r="D25" s="26">
        <v>0</v>
      </c>
      <c r="E25" s="26">
        <v>0</v>
      </c>
    </row>
    <row r="26" spans="1:5" ht="14.4" x14ac:dyDescent="0.3">
      <c r="A26" s="24" t="s">
        <v>10</v>
      </c>
      <c r="B26" s="25" t="s">
        <v>22</v>
      </c>
      <c r="C26" s="26">
        <v>0</v>
      </c>
      <c r="D26" s="26">
        <v>0</v>
      </c>
      <c r="E26" s="26">
        <v>0</v>
      </c>
    </row>
    <row r="27" spans="1:5" ht="14.4" x14ac:dyDescent="0.3">
      <c r="A27" s="24">
        <v>1703</v>
      </c>
      <c r="B27" s="25" t="s">
        <v>23</v>
      </c>
      <c r="C27" s="26">
        <f>SUM(C28:C30)</f>
        <v>0</v>
      </c>
      <c r="D27" s="26">
        <f>SUM(D28:D30)</f>
        <v>0</v>
      </c>
      <c r="E27" s="26">
        <f>SUM(E28:E30)</f>
        <v>0</v>
      </c>
    </row>
    <row r="28" spans="1:5" ht="14.4" x14ac:dyDescent="0.3">
      <c r="A28" s="24" t="s">
        <v>10</v>
      </c>
      <c r="B28" s="25" t="s">
        <v>18</v>
      </c>
      <c r="C28" s="26">
        <v>0</v>
      </c>
      <c r="D28" s="26">
        <v>0</v>
      </c>
      <c r="E28" s="26">
        <v>0</v>
      </c>
    </row>
    <row r="29" spans="1:5" ht="14.4" x14ac:dyDescent="0.3">
      <c r="A29" s="24" t="s">
        <v>10</v>
      </c>
      <c r="B29" s="25" t="s">
        <v>19</v>
      </c>
      <c r="C29" s="26">
        <v>0</v>
      </c>
      <c r="D29" s="26">
        <v>0</v>
      </c>
      <c r="E29" s="26">
        <v>0</v>
      </c>
    </row>
    <row r="30" spans="1:5" ht="14.4" x14ac:dyDescent="0.3">
      <c r="A30" s="24" t="s">
        <v>10</v>
      </c>
      <c r="B30" s="25" t="s">
        <v>24</v>
      </c>
      <c r="C30" s="26">
        <v>0</v>
      </c>
      <c r="D30" s="26">
        <v>0</v>
      </c>
      <c r="E30" s="26">
        <v>0</v>
      </c>
    </row>
    <row r="31" spans="1:5" ht="14.4" x14ac:dyDescent="0.3">
      <c r="A31" s="24">
        <v>1704</v>
      </c>
      <c r="B31" s="25" t="s">
        <v>25</v>
      </c>
      <c r="C31" s="26">
        <f>SUM(C32:C34)</f>
        <v>221474.86</v>
      </c>
      <c r="D31" s="26">
        <f>SUM(D32:D34)</f>
        <v>344915.35</v>
      </c>
      <c r="E31" s="26">
        <f>SUM(E32:E34)</f>
        <v>3220654.87</v>
      </c>
    </row>
    <row r="32" spans="1:5" ht="14.4" x14ac:dyDescent="0.3">
      <c r="A32" s="24" t="s">
        <v>10</v>
      </c>
      <c r="B32" s="25" t="s">
        <v>18</v>
      </c>
      <c r="C32" s="26">
        <v>0</v>
      </c>
      <c r="D32" s="26">
        <v>0</v>
      </c>
      <c r="E32" s="26">
        <v>0</v>
      </c>
    </row>
    <row r="33" spans="1:5" ht="14.4" x14ac:dyDescent="0.3">
      <c r="A33" s="24" t="s">
        <v>10</v>
      </c>
      <c r="B33" s="25" t="s">
        <v>19</v>
      </c>
      <c r="C33" s="26">
        <v>221474.86</v>
      </c>
      <c r="D33" s="26">
        <v>344915.35</v>
      </c>
      <c r="E33" s="26">
        <f>3221289.71-634.84</f>
        <v>3220654.87</v>
      </c>
    </row>
    <row r="34" spans="1:5" ht="14.4" x14ac:dyDescent="0.3">
      <c r="A34" s="24" t="s">
        <v>10</v>
      </c>
      <c r="B34" s="25" t="s">
        <v>26</v>
      </c>
      <c r="C34" s="26">
        <v>0</v>
      </c>
      <c r="D34" s="26">
        <v>0</v>
      </c>
      <c r="E34" s="26">
        <v>0</v>
      </c>
    </row>
    <row r="35" spans="1:5" ht="14.4" x14ac:dyDescent="0.3">
      <c r="A35" s="21">
        <v>1800</v>
      </c>
      <c r="B35" s="22" t="s">
        <v>27</v>
      </c>
      <c r="C35" s="23">
        <f>C36</f>
        <v>899794.46000000008</v>
      </c>
      <c r="D35" s="23">
        <f>D36</f>
        <v>576230.81999999995</v>
      </c>
      <c r="E35" s="23">
        <f>E36</f>
        <v>585313.92000000004</v>
      </c>
    </row>
    <row r="36" spans="1:5" ht="14.4" x14ac:dyDescent="0.3">
      <c r="A36" s="24">
        <v>1801</v>
      </c>
      <c r="B36" s="25" t="s">
        <v>28</v>
      </c>
      <c r="C36" s="26">
        <f>SUM(C37:C42)</f>
        <v>899794.46000000008</v>
      </c>
      <c r="D36" s="26">
        <f>SUM(D37:D42)</f>
        <v>576230.81999999995</v>
      </c>
      <c r="E36" s="26">
        <f>SUM(E37:E42)</f>
        <v>585313.92000000004</v>
      </c>
    </row>
    <row r="37" spans="1:5" ht="14.4" x14ac:dyDescent="0.3">
      <c r="A37" s="24" t="s">
        <v>10</v>
      </c>
      <c r="B37" s="25" t="s">
        <v>29</v>
      </c>
      <c r="C37" s="26">
        <v>179956.63</v>
      </c>
      <c r="D37" s="26">
        <v>115243.82</v>
      </c>
      <c r="E37" s="26">
        <v>117060.9</v>
      </c>
    </row>
    <row r="38" spans="1:5" ht="14.4" x14ac:dyDescent="0.3">
      <c r="A38" s="24" t="s">
        <v>10</v>
      </c>
      <c r="B38" s="25" t="s">
        <v>30</v>
      </c>
      <c r="C38" s="26">
        <v>179956.65</v>
      </c>
      <c r="D38" s="26">
        <v>115243.82</v>
      </c>
      <c r="E38" s="26">
        <v>117060.9</v>
      </c>
    </row>
    <row r="39" spans="1:5" ht="26.4" x14ac:dyDescent="0.3">
      <c r="A39" s="24" t="s">
        <v>10</v>
      </c>
      <c r="B39" s="25" t="s">
        <v>31</v>
      </c>
      <c r="C39" s="26">
        <v>269938.51</v>
      </c>
      <c r="D39" s="26">
        <v>172868.63</v>
      </c>
      <c r="E39" s="26">
        <v>175590.06</v>
      </c>
    </row>
    <row r="40" spans="1:5" ht="14.4" x14ac:dyDescent="0.3">
      <c r="A40" s="24" t="s">
        <v>10</v>
      </c>
      <c r="B40" s="25" t="s">
        <v>32</v>
      </c>
      <c r="C40" s="26">
        <v>89980.89</v>
      </c>
      <c r="D40" s="26">
        <v>57624.85</v>
      </c>
      <c r="E40" s="26">
        <v>58534.02</v>
      </c>
    </row>
    <row r="41" spans="1:5" ht="14.4" x14ac:dyDescent="0.3">
      <c r="A41" s="24" t="s">
        <v>10</v>
      </c>
      <c r="B41" s="25" t="s">
        <v>33</v>
      </c>
      <c r="C41" s="26">
        <v>89980.89</v>
      </c>
      <c r="D41" s="26">
        <v>57624.85</v>
      </c>
      <c r="E41" s="26">
        <v>58534.02</v>
      </c>
    </row>
    <row r="42" spans="1:5" ht="26.4" x14ac:dyDescent="0.3">
      <c r="A42" s="24" t="s">
        <v>10</v>
      </c>
      <c r="B42" s="25" t="s">
        <v>34</v>
      </c>
      <c r="C42" s="26">
        <v>89980.89</v>
      </c>
      <c r="D42" s="26">
        <v>57624.85</v>
      </c>
      <c r="E42" s="26">
        <v>58534.02</v>
      </c>
    </row>
    <row r="43" spans="1:5" ht="14.4" x14ac:dyDescent="0.3">
      <c r="A43" s="18">
        <v>3000</v>
      </c>
      <c r="B43" s="27" t="s">
        <v>229</v>
      </c>
      <c r="C43" s="23">
        <f>C44</f>
        <v>0</v>
      </c>
      <c r="D43" s="23">
        <f>D44</f>
        <v>0</v>
      </c>
      <c r="E43" s="23">
        <f>E44</f>
        <v>0</v>
      </c>
    </row>
    <row r="44" spans="1:5" ht="14.4" x14ac:dyDescent="0.3">
      <c r="A44" s="21">
        <v>3100</v>
      </c>
      <c r="B44" s="22" t="s">
        <v>35</v>
      </c>
      <c r="C44" s="23">
        <f>SUM(C45:C49)</f>
        <v>0</v>
      </c>
      <c r="D44" s="23">
        <f>SUM(D45:D49)</f>
        <v>0</v>
      </c>
      <c r="E44" s="23">
        <f>SUM(E45:E49)</f>
        <v>0</v>
      </c>
    </row>
    <row r="45" spans="1:5" ht="14.4" x14ac:dyDescent="0.3">
      <c r="A45" s="24">
        <v>3101</v>
      </c>
      <c r="B45" s="25" t="s">
        <v>36</v>
      </c>
      <c r="C45" s="26">
        <v>0</v>
      </c>
      <c r="D45" s="26">
        <v>0</v>
      </c>
      <c r="E45" s="26">
        <v>0</v>
      </c>
    </row>
    <row r="46" spans="1:5" ht="14.4" x14ac:dyDescent="0.3">
      <c r="A46" s="24">
        <v>3102</v>
      </c>
      <c r="B46" s="25" t="s">
        <v>37</v>
      </c>
      <c r="C46" s="26">
        <v>0</v>
      </c>
      <c r="D46" s="26">
        <v>0</v>
      </c>
      <c r="E46" s="26">
        <v>0</v>
      </c>
    </row>
    <row r="47" spans="1:5" ht="14.4" x14ac:dyDescent="0.3">
      <c r="A47" s="24">
        <v>3103</v>
      </c>
      <c r="B47" s="25" t="s">
        <v>38</v>
      </c>
      <c r="C47" s="26">
        <v>0</v>
      </c>
      <c r="D47" s="26">
        <v>0</v>
      </c>
      <c r="E47" s="26">
        <v>0</v>
      </c>
    </row>
    <row r="48" spans="1:5" ht="14.4" x14ac:dyDescent="0.3">
      <c r="A48" s="24">
        <v>3107</v>
      </c>
      <c r="B48" s="25" t="s">
        <v>39</v>
      </c>
      <c r="C48" s="26">
        <v>0</v>
      </c>
      <c r="D48" s="26">
        <v>0</v>
      </c>
      <c r="E48" s="26">
        <v>0</v>
      </c>
    </row>
    <row r="49" spans="1:5" ht="14.4" x14ac:dyDescent="0.3">
      <c r="A49" s="24">
        <v>3109</v>
      </c>
      <c r="B49" s="25" t="s">
        <v>40</v>
      </c>
      <c r="C49" s="26">
        <v>0</v>
      </c>
      <c r="D49" s="26">
        <v>0</v>
      </c>
      <c r="E49" s="26">
        <v>0</v>
      </c>
    </row>
    <row r="50" spans="1:5" s="12" customFormat="1" ht="14.4" x14ac:dyDescent="0.3">
      <c r="A50" s="18">
        <v>4000</v>
      </c>
      <c r="B50" s="27" t="s">
        <v>230</v>
      </c>
      <c r="C50" s="23">
        <f>C51+C54+C150</f>
        <v>3391690.06</v>
      </c>
      <c r="D50" s="23">
        <f>D51+D54+D150</f>
        <v>2647323.1899999995</v>
      </c>
      <c r="E50" s="23">
        <f>E51+E54+E150</f>
        <v>2728881.21</v>
      </c>
    </row>
    <row r="51" spans="1:5" s="13" customFormat="1" ht="26.4" x14ac:dyDescent="0.3">
      <c r="A51" s="21">
        <v>4100</v>
      </c>
      <c r="B51" s="22" t="s">
        <v>41</v>
      </c>
      <c r="C51" s="23">
        <f>SUM(C52:C53)</f>
        <v>0</v>
      </c>
      <c r="D51" s="23">
        <f>SUM(D52:D53)</f>
        <v>0</v>
      </c>
      <c r="E51" s="23">
        <f>SUM(E52:E53)</f>
        <v>0</v>
      </c>
    </row>
    <row r="52" spans="1:5" ht="14.4" x14ac:dyDescent="0.3">
      <c r="A52" s="24">
        <v>4101</v>
      </c>
      <c r="B52" s="25" t="s">
        <v>42</v>
      </c>
      <c r="C52" s="26">
        <v>0</v>
      </c>
      <c r="D52" s="26">
        <v>0</v>
      </c>
      <c r="E52" s="26">
        <v>0</v>
      </c>
    </row>
    <row r="53" spans="1:5" ht="14.4" x14ac:dyDescent="0.3">
      <c r="A53" s="24">
        <v>4102</v>
      </c>
      <c r="B53" s="25" t="s">
        <v>43</v>
      </c>
      <c r="C53" s="26">
        <v>0</v>
      </c>
      <c r="D53" s="26">
        <v>0</v>
      </c>
      <c r="E53" s="26">
        <v>0</v>
      </c>
    </row>
    <row r="54" spans="1:5" s="12" customFormat="1" ht="14.4" x14ac:dyDescent="0.3">
      <c r="A54" s="21">
        <v>4300</v>
      </c>
      <c r="B54" s="22" t="s">
        <v>44</v>
      </c>
      <c r="C54" s="23">
        <f>+C55+C56+C60+C64+C66+C68+C76+C91+C95+C104+C120+C130+C131+C132+C136</f>
        <v>3391396.06</v>
      </c>
      <c r="D54" s="23">
        <f>+D55+D56+D60+D64+D66+D68+D76+D91+D95+D104+D120+D130+D131+D132+D136</f>
        <v>2647323.1899999995</v>
      </c>
      <c r="E54" s="23">
        <f>+E55+E56+E60+E64+E66+E68+E76+E91+E95+E104+E120+E130+E131+E132+E136</f>
        <v>2728756.89</v>
      </c>
    </row>
    <row r="55" spans="1:5" ht="14.4" x14ac:dyDescent="0.3">
      <c r="A55" s="24">
        <v>4301</v>
      </c>
      <c r="B55" s="25" t="s">
        <v>45</v>
      </c>
      <c r="C55" s="26">
        <v>1460857.13</v>
      </c>
      <c r="D55" s="26">
        <v>1413316.76</v>
      </c>
      <c r="E55" s="26">
        <v>1465741.86</v>
      </c>
    </row>
    <row r="56" spans="1:5" ht="14.4" x14ac:dyDescent="0.3">
      <c r="A56" s="24">
        <v>4303</v>
      </c>
      <c r="B56" s="25" t="s">
        <v>46</v>
      </c>
      <c r="C56" s="26">
        <f>SUM(C57:C59)</f>
        <v>26446.27</v>
      </c>
      <c r="D56" s="26">
        <f>SUM(D57:D59)</f>
        <v>42384.37</v>
      </c>
      <c r="E56" s="26">
        <f>SUM(E57:E59)</f>
        <v>53152.2</v>
      </c>
    </row>
    <row r="57" spans="1:5" ht="14.4" x14ac:dyDescent="0.3">
      <c r="A57" s="24" t="s">
        <v>10</v>
      </c>
      <c r="B57" s="25" t="s">
        <v>47</v>
      </c>
      <c r="C57" s="26">
        <v>26446.27</v>
      </c>
      <c r="D57" s="26">
        <v>42384.37</v>
      </c>
      <c r="E57" s="26">
        <v>53152.2</v>
      </c>
    </row>
    <row r="58" spans="1:5" ht="14.4" x14ac:dyDescent="0.3">
      <c r="A58" s="24" t="s">
        <v>10</v>
      </c>
      <c r="B58" s="25" t="s">
        <v>48</v>
      </c>
      <c r="C58" s="26">
        <v>0</v>
      </c>
      <c r="D58" s="26">
        <v>0</v>
      </c>
      <c r="E58" s="26">
        <v>0</v>
      </c>
    </row>
    <row r="59" spans="1:5" ht="14.4" x14ac:dyDescent="0.3">
      <c r="A59" s="24" t="s">
        <v>10</v>
      </c>
      <c r="B59" s="25" t="s">
        <v>49</v>
      </c>
      <c r="C59" s="26">
        <v>0</v>
      </c>
      <c r="D59" s="26">
        <v>0</v>
      </c>
      <c r="E59" s="26">
        <v>0</v>
      </c>
    </row>
    <row r="60" spans="1:5" ht="14.4" x14ac:dyDescent="0.3">
      <c r="A60" s="24">
        <v>4304</v>
      </c>
      <c r="B60" s="25" t="s">
        <v>50</v>
      </c>
      <c r="C60" s="26">
        <f>SUM(C61:C63)</f>
        <v>101188.32</v>
      </c>
      <c r="D60" s="26">
        <f>SUM(D61:D63)</f>
        <v>91306.13</v>
      </c>
      <c r="E60" s="26">
        <f>SUM(E61:E63)</f>
        <v>88805.959999999992</v>
      </c>
    </row>
    <row r="61" spans="1:5" ht="26.4" x14ac:dyDescent="0.3">
      <c r="A61" s="24" t="s">
        <v>10</v>
      </c>
      <c r="B61" s="25" t="s">
        <v>51</v>
      </c>
      <c r="C61" s="26">
        <v>46553.5</v>
      </c>
      <c r="D61" s="26">
        <v>37264.129999999997</v>
      </c>
      <c r="E61" s="26">
        <v>36820.74</v>
      </c>
    </row>
    <row r="62" spans="1:5" ht="26.4" x14ac:dyDescent="0.3">
      <c r="A62" s="24" t="s">
        <v>10</v>
      </c>
      <c r="B62" s="25" t="s">
        <v>52</v>
      </c>
      <c r="C62" s="26">
        <v>0</v>
      </c>
      <c r="D62" s="26">
        <v>0</v>
      </c>
      <c r="E62" s="26">
        <v>0</v>
      </c>
    </row>
    <row r="63" spans="1:5" ht="14.4" x14ac:dyDescent="0.3">
      <c r="A63" s="24" t="s">
        <v>10</v>
      </c>
      <c r="B63" s="25" t="s">
        <v>53</v>
      </c>
      <c r="C63" s="26">
        <v>54634.82</v>
      </c>
      <c r="D63" s="26">
        <v>54042</v>
      </c>
      <c r="E63" s="26">
        <v>51985.22</v>
      </c>
    </row>
    <row r="64" spans="1:5" ht="14.4" x14ac:dyDescent="0.3">
      <c r="A64" s="24">
        <v>4306</v>
      </c>
      <c r="B64" s="25" t="s">
        <v>54</v>
      </c>
      <c r="C64" s="26">
        <f>C65</f>
        <v>6400</v>
      </c>
      <c r="D64" s="26">
        <f>D65</f>
        <v>6100</v>
      </c>
      <c r="E64" s="26">
        <f>E65</f>
        <v>6000</v>
      </c>
    </row>
    <row r="65" spans="1:5" ht="26.4" x14ac:dyDescent="0.3">
      <c r="A65" s="24" t="s">
        <v>10</v>
      </c>
      <c r="B65" s="25" t="s">
        <v>55</v>
      </c>
      <c r="C65" s="26">
        <v>6400</v>
      </c>
      <c r="D65" s="26">
        <v>6100</v>
      </c>
      <c r="E65" s="26">
        <v>6000</v>
      </c>
    </row>
    <row r="66" spans="1:5" ht="14.4" x14ac:dyDescent="0.3">
      <c r="A66" s="24">
        <v>4307</v>
      </c>
      <c r="B66" s="25" t="s">
        <v>56</v>
      </c>
      <c r="C66" s="26">
        <f>C67</f>
        <v>0</v>
      </c>
      <c r="D66" s="26">
        <f>D67</f>
        <v>0</v>
      </c>
      <c r="E66" s="26">
        <f>E67</f>
        <v>0</v>
      </c>
    </row>
    <row r="67" spans="1:5" ht="14.4" x14ac:dyDescent="0.3">
      <c r="A67" s="24" t="s">
        <v>10</v>
      </c>
      <c r="B67" s="25" t="s">
        <v>57</v>
      </c>
      <c r="C67" s="26">
        <v>0</v>
      </c>
      <c r="D67" s="26">
        <v>0</v>
      </c>
      <c r="E67" s="26">
        <v>0</v>
      </c>
    </row>
    <row r="68" spans="1:5" ht="14.4" x14ac:dyDescent="0.3">
      <c r="A68" s="24">
        <v>4308</v>
      </c>
      <c r="B68" s="25" t="s">
        <v>58</v>
      </c>
      <c r="C68" s="26">
        <f>SUM(C69:C75)</f>
        <v>35251.82</v>
      </c>
      <c r="D68" s="26">
        <f>SUM(D69:D75)</f>
        <v>10394.759999999998</v>
      </c>
      <c r="E68" s="26">
        <f>SUM(E69:E75)</f>
        <v>16860.849999999999</v>
      </c>
    </row>
    <row r="69" spans="1:5" ht="14.4" x14ac:dyDescent="0.3">
      <c r="A69" s="24" t="s">
        <v>10</v>
      </c>
      <c r="B69" s="25" t="s">
        <v>231</v>
      </c>
      <c r="C69" s="26">
        <v>0</v>
      </c>
      <c r="D69" s="26">
        <v>0</v>
      </c>
      <c r="E69" s="26">
        <v>0</v>
      </c>
    </row>
    <row r="70" spans="1:5" ht="26.4" x14ac:dyDescent="0.3">
      <c r="A70" s="24" t="s">
        <v>10</v>
      </c>
      <c r="B70" s="25" t="s">
        <v>232</v>
      </c>
      <c r="C70" s="26">
        <v>0</v>
      </c>
      <c r="D70" s="26">
        <v>0</v>
      </c>
      <c r="E70" s="26">
        <v>0</v>
      </c>
    </row>
    <row r="71" spans="1:5" ht="14.4" x14ac:dyDescent="0.3">
      <c r="A71" s="24" t="s">
        <v>10</v>
      </c>
      <c r="B71" s="25" t="s">
        <v>59</v>
      </c>
      <c r="C71" s="26">
        <v>291.33</v>
      </c>
      <c r="D71" s="26">
        <v>582.66</v>
      </c>
      <c r="E71" s="26">
        <v>0</v>
      </c>
    </row>
    <row r="72" spans="1:5" ht="14.4" x14ac:dyDescent="0.3">
      <c r="A72" s="24" t="s">
        <v>10</v>
      </c>
      <c r="B72" s="25" t="s">
        <v>60</v>
      </c>
      <c r="C72" s="26">
        <v>1640.65</v>
      </c>
      <c r="D72" s="26">
        <v>1090.05</v>
      </c>
      <c r="E72" s="26">
        <v>556</v>
      </c>
    </row>
    <row r="73" spans="1:5" ht="14.4" x14ac:dyDescent="0.3">
      <c r="A73" s="24" t="s">
        <v>10</v>
      </c>
      <c r="B73" s="25" t="s">
        <v>61</v>
      </c>
      <c r="C73" s="26">
        <v>33319.839999999997</v>
      </c>
      <c r="D73" s="26">
        <f>8355.96+366.09</f>
        <v>8722.0499999999993</v>
      </c>
      <c r="E73" s="26">
        <v>16304.85</v>
      </c>
    </row>
    <row r="74" spans="1:5" ht="14.4" x14ac:dyDescent="0.3">
      <c r="A74" s="24" t="s">
        <v>10</v>
      </c>
      <c r="B74" s="25" t="s">
        <v>62</v>
      </c>
      <c r="C74" s="26">
        <v>0</v>
      </c>
      <c r="D74" s="26">
        <v>0</v>
      </c>
      <c r="E74" s="26">
        <v>0</v>
      </c>
    </row>
    <row r="75" spans="1:5" ht="26.4" x14ac:dyDescent="0.3">
      <c r="A75" s="24" t="s">
        <v>10</v>
      </c>
      <c r="B75" s="25" t="s">
        <v>63</v>
      </c>
      <c r="C75" s="26">
        <v>0</v>
      </c>
      <c r="D75" s="26">
        <v>0</v>
      </c>
      <c r="E75" s="26">
        <v>0</v>
      </c>
    </row>
    <row r="76" spans="1:5" ht="14.4" x14ac:dyDescent="0.3">
      <c r="A76" s="24">
        <v>4310</v>
      </c>
      <c r="B76" s="25" t="s">
        <v>64</v>
      </c>
      <c r="C76" s="26">
        <f>SUM(C77:C90)</f>
        <v>925071.0199999999</v>
      </c>
      <c r="D76" s="26">
        <f>SUM(D77:D90)</f>
        <v>728207.69</v>
      </c>
      <c r="E76" s="26">
        <f>SUM(E77:E90)</f>
        <v>666268.57999999996</v>
      </c>
    </row>
    <row r="77" spans="1:5" ht="26.4" x14ac:dyDescent="0.3">
      <c r="A77" s="24" t="s">
        <v>10</v>
      </c>
      <c r="B77" s="25" t="s">
        <v>65</v>
      </c>
      <c r="C77" s="26">
        <v>517208</v>
      </c>
      <c r="D77" s="26">
        <v>293348.01</v>
      </c>
      <c r="E77" s="26">
        <v>194175.23</v>
      </c>
    </row>
    <row r="78" spans="1:5" ht="14.4" x14ac:dyDescent="0.3">
      <c r="A78" s="24" t="s">
        <v>10</v>
      </c>
      <c r="B78" s="25" t="s">
        <v>66</v>
      </c>
      <c r="C78" s="26">
        <v>121402.7</v>
      </c>
      <c r="D78" s="26">
        <v>62426</v>
      </c>
      <c r="E78" s="26">
        <v>171231.35999999999</v>
      </c>
    </row>
    <row r="79" spans="1:5" ht="26.4" x14ac:dyDescent="0.3">
      <c r="A79" s="24" t="s">
        <v>10</v>
      </c>
      <c r="B79" s="25" t="s">
        <v>67</v>
      </c>
      <c r="C79" s="26">
        <v>0</v>
      </c>
      <c r="D79" s="26">
        <v>0</v>
      </c>
      <c r="E79" s="26">
        <v>0</v>
      </c>
    </row>
    <row r="80" spans="1:5" ht="39.6" x14ac:dyDescent="0.3">
      <c r="A80" s="24" t="s">
        <v>10</v>
      </c>
      <c r="B80" s="25" t="s">
        <v>68</v>
      </c>
      <c r="C80" s="26">
        <v>0</v>
      </c>
      <c r="D80" s="26">
        <v>0</v>
      </c>
      <c r="E80" s="26">
        <v>0</v>
      </c>
    </row>
    <row r="81" spans="1:5" ht="26.4" x14ac:dyDescent="0.3">
      <c r="A81" s="24" t="s">
        <v>10</v>
      </c>
      <c r="B81" s="25" t="s">
        <v>69</v>
      </c>
      <c r="C81" s="26">
        <v>0</v>
      </c>
      <c r="D81" s="26">
        <v>0</v>
      </c>
      <c r="E81" s="26">
        <v>0</v>
      </c>
    </row>
    <row r="82" spans="1:5" ht="14.4" x14ac:dyDescent="0.3">
      <c r="A82" s="24" t="s">
        <v>10</v>
      </c>
      <c r="B82" s="25" t="s">
        <v>70</v>
      </c>
      <c r="C82" s="26">
        <v>13426</v>
      </c>
      <c r="D82" s="26">
        <v>19678.66</v>
      </c>
      <c r="E82" s="26">
        <v>14792</v>
      </c>
    </row>
    <row r="83" spans="1:5" ht="14.4" x14ac:dyDescent="0.3">
      <c r="A83" s="24" t="s">
        <v>10</v>
      </c>
      <c r="B83" s="25" t="s">
        <v>71</v>
      </c>
      <c r="C83" s="26">
        <v>69925</v>
      </c>
      <c r="D83" s="26">
        <v>21394</v>
      </c>
      <c r="E83" s="26">
        <v>34397</v>
      </c>
    </row>
    <row r="84" spans="1:5" ht="14.4" x14ac:dyDescent="0.3">
      <c r="A84" s="24" t="s">
        <v>10</v>
      </c>
      <c r="B84" s="25" t="s">
        <v>72</v>
      </c>
      <c r="C84" s="26">
        <v>0</v>
      </c>
      <c r="D84" s="26">
        <v>0</v>
      </c>
      <c r="E84" s="26">
        <v>0</v>
      </c>
    </row>
    <row r="85" spans="1:5" ht="14.4" x14ac:dyDescent="0.3">
      <c r="A85" s="24" t="s">
        <v>10</v>
      </c>
      <c r="B85" s="25" t="s">
        <v>73</v>
      </c>
      <c r="C85" s="26">
        <v>1054.6600000000001</v>
      </c>
      <c r="D85" s="26">
        <v>0</v>
      </c>
      <c r="E85" s="26">
        <v>527.33000000000004</v>
      </c>
    </row>
    <row r="86" spans="1:5" ht="26.4" x14ac:dyDescent="0.3">
      <c r="A86" s="24" t="s">
        <v>10</v>
      </c>
      <c r="B86" s="25" t="s">
        <v>74</v>
      </c>
      <c r="C86" s="26">
        <v>82317.320000000007</v>
      </c>
      <c r="D86" s="26">
        <v>79408.649999999994</v>
      </c>
      <c r="E86" s="26">
        <v>6979.99</v>
      </c>
    </row>
    <row r="87" spans="1:5" ht="39.6" x14ac:dyDescent="0.3">
      <c r="A87" s="24" t="s">
        <v>10</v>
      </c>
      <c r="B87" s="25" t="s">
        <v>75</v>
      </c>
      <c r="C87" s="26">
        <v>0</v>
      </c>
      <c r="D87" s="26">
        <v>0</v>
      </c>
      <c r="E87" s="26">
        <v>0</v>
      </c>
    </row>
    <row r="88" spans="1:5" ht="14.4" x14ac:dyDescent="0.3">
      <c r="A88" s="24" t="s">
        <v>10</v>
      </c>
      <c r="B88" s="25" t="s">
        <v>76</v>
      </c>
      <c r="C88" s="26">
        <v>97883.33</v>
      </c>
      <c r="D88" s="26">
        <v>80291</v>
      </c>
      <c r="E88" s="26">
        <v>112679</v>
      </c>
    </row>
    <row r="89" spans="1:5" ht="14.4" x14ac:dyDescent="0.3">
      <c r="A89" s="28" t="s">
        <v>10</v>
      </c>
      <c r="B89" s="25" t="s">
        <v>77</v>
      </c>
      <c r="C89" s="26">
        <v>21854.01</v>
      </c>
      <c r="D89" s="26">
        <v>171661.37</v>
      </c>
      <c r="E89" s="26">
        <v>131486.67000000001</v>
      </c>
    </row>
    <row r="90" spans="1:5" ht="26.4" x14ac:dyDescent="0.3">
      <c r="A90" s="28"/>
      <c r="B90" s="25" t="s">
        <v>233</v>
      </c>
      <c r="C90" s="26">
        <v>0</v>
      </c>
      <c r="D90" s="26">
        <v>0</v>
      </c>
      <c r="E90" s="26">
        <v>0</v>
      </c>
    </row>
    <row r="91" spans="1:5" ht="14.4" x14ac:dyDescent="0.3">
      <c r="A91" s="24">
        <v>4311</v>
      </c>
      <c r="B91" s="25" t="s">
        <v>78</v>
      </c>
      <c r="C91" s="26">
        <f>SUM(C92:C94)</f>
        <v>0</v>
      </c>
      <c r="D91" s="26">
        <f>SUM(D92:D94)</f>
        <v>0</v>
      </c>
      <c r="E91" s="26">
        <f>SUM(E92:E94)</f>
        <v>0</v>
      </c>
    </row>
    <row r="92" spans="1:5" ht="14.4" x14ac:dyDescent="0.3">
      <c r="A92" s="24" t="s">
        <v>10</v>
      </c>
      <c r="B92" s="25" t="s">
        <v>79</v>
      </c>
      <c r="C92" s="26">
        <v>0</v>
      </c>
      <c r="D92" s="26">
        <v>0</v>
      </c>
      <c r="E92" s="26">
        <v>0</v>
      </c>
    </row>
    <row r="93" spans="1:5" ht="14.4" x14ac:dyDescent="0.3">
      <c r="A93" s="24" t="s">
        <v>10</v>
      </c>
      <c r="B93" s="25" t="s">
        <v>80</v>
      </c>
      <c r="C93" s="26">
        <v>0</v>
      </c>
      <c r="D93" s="26">
        <v>0</v>
      </c>
      <c r="E93" s="26">
        <v>0</v>
      </c>
    </row>
    <row r="94" spans="1:5" ht="14.4" x14ac:dyDescent="0.3">
      <c r="A94" s="24" t="s">
        <v>10</v>
      </c>
      <c r="B94" s="25" t="s">
        <v>81</v>
      </c>
      <c r="C94" s="26">
        <v>0</v>
      </c>
      <c r="D94" s="26">
        <v>0</v>
      </c>
      <c r="E94" s="26">
        <v>0</v>
      </c>
    </row>
    <row r="95" spans="1:5" ht="14.4" x14ac:dyDescent="0.3">
      <c r="A95" s="24">
        <v>4312</v>
      </c>
      <c r="B95" s="25" t="s">
        <v>82</v>
      </c>
      <c r="C95" s="26">
        <f>SUM(C96:C103)</f>
        <v>430708.72000000003</v>
      </c>
      <c r="D95" s="26">
        <f>SUM(D96:D103)</f>
        <v>42878.84</v>
      </c>
      <c r="E95" s="26">
        <f>SUM(E96:E103)</f>
        <v>58785.62</v>
      </c>
    </row>
    <row r="96" spans="1:5" ht="26.4" x14ac:dyDescent="0.3">
      <c r="A96" s="24" t="s">
        <v>10</v>
      </c>
      <c r="B96" s="25" t="s">
        <v>83</v>
      </c>
      <c r="C96" s="26">
        <v>0</v>
      </c>
      <c r="D96" s="26">
        <v>0</v>
      </c>
      <c r="E96" s="26">
        <v>0</v>
      </c>
    </row>
    <row r="97" spans="1:5" ht="14.4" x14ac:dyDescent="0.3">
      <c r="A97" s="24" t="s">
        <v>10</v>
      </c>
      <c r="B97" s="25" t="s">
        <v>84</v>
      </c>
      <c r="C97" s="26">
        <v>303868.83</v>
      </c>
      <c r="D97" s="26">
        <v>42878.84</v>
      </c>
      <c r="E97" s="26">
        <v>5125.93</v>
      </c>
    </row>
    <row r="98" spans="1:5" ht="14.4" x14ac:dyDescent="0.3">
      <c r="A98" s="24" t="s">
        <v>10</v>
      </c>
      <c r="B98" s="25" t="s">
        <v>85</v>
      </c>
      <c r="C98" s="26">
        <v>126839.89</v>
      </c>
      <c r="D98" s="26">
        <v>0</v>
      </c>
      <c r="E98" s="26">
        <v>53659.69</v>
      </c>
    </row>
    <row r="99" spans="1:5" ht="14.4" x14ac:dyDescent="0.3">
      <c r="A99" s="24" t="s">
        <v>10</v>
      </c>
      <c r="B99" s="25" t="s">
        <v>86</v>
      </c>
      <c r="C99" s="26">
        <v>0</v>
      </c>
      <c r="D99" s="26">
        <v>0</v>
      </c>
      <c r="E99" s="26">
        <v>0</v>
      </c>
    </row>
    <row r="100" spans="1:5" ht="14.4" x14ac:dyDescent="0.3">
      <c r="A100" s="24" t="s">
        <v>10</v>
      </c>
      <c r="B100" s="25" t="s">
        <v>87</v>
      </c>
      <c r="C100" s="26">
        <v>0</v>
      </c>
      <c r="D100" s="26">
        <v>0</v>
      </c>
      <c r="E100" s="26">
        <v>0</v>
      </c>
    </row>
    <row r="101" spans="1:5" ht="14.4" x14ac:dyDescent="0.3">
      <c r="A101" s="24" t="s">
        <v>10</v>
      </c>
      <c r="B101" s="25" t="s">
        <v>88</v>
      </c>
      <c r="C101" s="26">
        <v>0</v>
      </c>
      <c r="D101" s="26">
        <v>0</v>
      </c>
      <c r="E101" s="26">
        <v>0</v>
      </c>
    </row>
    <row r="102" spans="1:5" ht="14.4" x14ac:dyDescent="0.3">
      <c r="A102" s="24" t="s">
        <v>10</v>
      </c>
      <c r="B102" s="25" t="s">
        <v>89</v>
      </c>
      <c r="C102" s="26">
        <v>0</v>
      </c>
      <c r="D102" s="26">
        <v>0</v>
      </c>
      <c r="E102" s="26">
        <v>0</v>
      </c>
    </row>
    <row r="103" spans="1:5" ht="14.4" x14ac:dyDescent="0.3">
      <c r="A103" s="24" t="s">
        <v>10</v>
      </c>
      <c r="B103" s="25" t="s">
        <v>90</v>
      </c>
      <c r="C103" s="26">
        <v>0</v>
      </c>
      <c r="D103" s="26">
        <v>0</v>
      </c>
      <c r="E103" s="26">
        <v>0</v>
      </c>
    </row>
    <row r="104" spans="1:5" ht="26.4" x14ac:dyDescent="0.3">
      <c r="A104" s="24">
        <v>4313</v>
      </c>
      <c r="B104" s="25" t="s">
        <v>91</v>
      </c>
      <c r="C104" s="26">
        <f>SUM(C105:C119)</f>
        <v>46469.23</v>
      </c>
      <c r="D104" s="26">
        <f>SUM(D105:D119)</f>
        <v>0</v>
      </c>
      <c r="E104" s="26">
        <f>SUM(E105:E119)</f>
        <v>0</v>
      </c>
    </row>
    <row r="105" spans="1:5" ht="14.4" x14ac:dyDescent="0.3">
      <c r="A105" s="24" t="s">
        <v>10</v>
      </c>
      <c r="B105" s="25" t="s">
        <v>92</v>
      </c>
      <c r="C105" s="26">
        <v>0</v>
      </c>
      <c r="D105" s="26">
        <v>0</v>
      </c>
      <c r="E105" s="26">
        <v>0</v>
      </c>
    </row>
    <row r="106" spans="1:5" ht="14.4" x14ac:dyDescent="0.3">
      <c r="A106" s="24" t="s">
        <v>10</v>
      </c>
      <c r="B106" s="25" t="s">
        <v>93</v>
      </c>
      <c r="C106" s="26">
        <v>0</v>
      </c>
      <c r="D106" s="26">
        <v>0</v>
      </c>
      <c r="E106" s="26">
        <v>0</v>
      </c>
    </row>
    <row r="107" spans="1:5" ht="14.4" x14ac:dyDescent="0.3">
      <c r="A107" s="24" t="s">
        <v>10</v>
      </c>
      <c r="B107" s="25" t="s">
        <v>94</v>
      </c>
      <c r="C107" s="26">
        <v>0</v>
      </c>
      <c r="D107" s="26">
        <v>0</v>
      </c>
      <c r="E107" s="26">
        <v>0</v>
      </c>
    </row>
    <row r="108" spans="1:5" ht="14.4" x14ac:dyDescent="0.3">
      <c r="A108" s="24" t="s">
        <v>10</v>
      </c>
      <c r="B108" s="25" t="s">
        <v>95</v>
      </c>
      <c r="C108" s="26">
        <v>0</v>
      </c>
      <c r="D108" s="26">
        <v>0</v>
      </c>
      <c r="E108" s="26">
        <v>0</v>
      </c>
    </row>
    <row r="109" spans="1:5" ht="14.4" x14ac:dyDescent="0.3">
      <c r="A109" s="24" t="s">
        <v>10</v>
      </c>
      <c r="B109" s="25" t="s">
        <v>96</v>
      </c>
      <c r="C109" s="26">
        <v>0</v>
      </c>
      <c r="D109" s="26">
        <v>0</v>
      </c>
      <c r="E109" s="26">
        <v>0</v>
      </c>
    </row>
    <row r="110" spans="1:5" ht="14.4" x14ac:dyDescent="0.3">
      <c r="A110" s="24" t="s">
        <v>10</v>
      </c>
      <c r="B110" s="25" t="s">
        <v>97</v>
      </c>
      <c r="C110" s="26">
        <v>0</v>
      </c>
      <c r="D110" s="26">
        <v>0</v>
      </c>
      <c r="E110" s="26">
        <v>0</v>
      </c>
    </row>
    <row r="111" spans="1:5" ht="14.4" x14ac:dyDescent="0.3">
      <c r="A111" s="24" t="s">
        <v>10</v>
      </c>
      <c r="B111" s="25" t="s">
        <v>98</v>
      </c>
      <c r="C111" s="26">
        <v>0</v>
      </c>
      <c r="D111" s="26">
        <v>0</v>
      </c>
      <c r="E111" s="26">
        <v>0</v>
      </c>
    </row>
    <row r="112" spans="1:5" ht="14.4" x14ac:dyDescent="0.3">
      <c r="A112" s="24" t="s">
        <v>10</v>
      </c>
      <c r="B112" s="25" t="s">
        <v>99</v>
      </c>
      <c r="C112" s="26">
        <v>0</v>
      </c>
      <c r="D112" s="26">
        <v>0</v>
      </c>
      <c r="E112" s="26">
        <v>0</v>
      </c>
    </row>
    <row r="113" spans="1:5" ht="14.4" x14ac:dyDescent="0.3">
      <c r="A113" s="24" t="s">
        <v>10</v>
      </c>
      <c r="B113" s="25" t="s">
        <v>100</v>
      </c>
      <c r="C113" s="26">
        <v>0</v>
      </c>
      <c r="D113" s="26">
        <v>0</v>
      </c>
      <c r="E113" s="26">
        <v>0</v>
      </c>
    </row>
    <row r="114" spans="1:5" ht="14.4" x14ac:dyDescent="0.3">
      <c r="A114" s="24" t="s">
        <v>10</v>
      </c>
      <c r="B114" s="25" t="s">
        <v>101</v>
      </c>
      <c r="C114" s="26">
        <v>0</v>
      </c>
      <c r="D114" s="26">
        <v>0</v>
      </c>
      <c r="E114" s="26">
        <v>0</v>
      </c>
    </row>
    <row r="115" spans="1:5" ht="14.4" x14ac:dyDescent="0.3">
      <c r="A115" s="24" t="s">
        <v>10</v>
      </c>
      <c r="B115" s="25" t="s">
        <v>102</v>
      </c>
      <c r="C115" s="26">
        <v>0</v>
      </c>
      <c r="D115" s="26">
        <v>0</v>
      </c>
      <c r="E115" s="26">
        <v>0</v>
      </c>
    </row>
    <row r="116" spans="1:5" ht="14.4" x14ac:dyDescent="0.3">
      <c r="A116" s="24" t="s">
        <v>10</v>
      </c>
      <c r="B116" s="25" t="s">
        <v>103</v>
      </c>
      <c r="C116" s="26">
        <v>46469.23</v>
      </c>
      <c r="D116" s="26">
        <v>0</v>
      </c>
      <c r="E116" s="26">
        <v>0</v>
      </c>
    </row>
    <row r="117" spans="1:5" ht="14.4" x14ac:dyDescent="0.3">
      <c r="A117" s="24" t="s">
        <v>10</v>
      </c>
      <c r="B117" s="25" t="s">
        <v>104</v>
      </c>
      <c r="C117" s="26">
        <v>0</v>
      </c>
      <c r="D117" s="26">
        <v>0</v>
      </c>
      <c r="E117" s="26">
        <v>0</v>
      </c>
    </row>
    <row r="118" spans="1:5" ht="26.4" x14ac:dyDescent="0.3">
      <c r="A118" s="24" t="s">
        <v>10</v>
      </c>
      <c r="B118" s="25" t="s">
        <v>105</v>
      </c>
      <c r="C118" s="26">
        <v>0</v>
      </c>
      <c r="D118" s="26">
        <v>0</v>
      </c>
      <c r="E118" s="26">
        <v>0</v>
      </c>
    </row>
    <row r="119" spans="1:5" ht="52.8" x14ac:dyDescent="0.3">
      <c r="A119" s="24" t="s">
        <v>10</v>
      </c>
      <c r="B119" s="25" t="s">
        <v>106</v>
      </c>
      <c r="C119" s="26">
        <v>0</v>
      </c>
      <c r="D119" s="26">
        <v>0</v>
      </c>
      <c r="E119" s="26">
        <v>0</v>
      </c>
    </row>
    <row r="120" spans="1:5" ht="26.4" x14ac:dyDescent="0.3">
      <c r="A120" s="24">
        <v>4314</v>
      </c>
      <c r="B120" s="25" t="s">
        <v>107</v>
      </c>
      <c r="C120" s="26">
        <f>SUM(C121:C129)</f>
        <v>25004.510000000002</v>
      </c>
      <c r="D120" s="26">
        <f>SUM(D121:D129)</f>
        <v>51685.80000000001</v>
      </c>
      <c r="E120" s="26">
        <f>SUM(E121:E129)</f>
        <v>54825.04</v>
      </c>
    </row>
    <row r="121" spans="1:5" ht="14.4" x14ac:dyDescent="0.3">
      <c r="A121" s="24" t="s">
        <v>10</v>
      </c>
      <c r="B121" s="25" t="s">
        <v>108</v>
      </c>
      <c r="C121" s="26">
        <v>28383.84</v>
      </c>
      <c r="D121" s="26">
        <v>33114.480000000003</v>
      </c>
      <c r="E121" s="26">
        <v>51445.71</v>
      </c>
    </row>
    <row r="122" spans="1:5" ht="14.4" x14ac:dyDescent="0.3">
      <c r="A122" s="24" t="s">
        <v>10</v>
      </c>
      <c r="B122" s="25" t="s">
        <v>109</v>
      </c>
      <c r="C122" s="26">
        <v>0</v>
      </c>
      <c r="D122" s="26">
        <v>0</v>
      </c>
      <c r="E122" s="26">
        <v>0</v>
      </c>
    </row>
    <row r="123" spans="1:5" ht="14.4" x14ac:dyDescent="0.3">
      <c r="A123" s="24" t="s">
        <v>10</v>
      </c>
      <c r="B123" s="25" t="s">
        <v>110</v>
      </c>
      <c r="C123" s="26">
        <v>0</v>
      </c>
      <c r="D123" s="26">
        <v>0</v>
      </c>
      <c r="E123" s="26">
        <v>0</v>
      </c>
    </row>
    <row r="124" spans="1:5" ht="26.4" x14ac:dyDescent="0.3">
      <c r="A124" s="24" t="s">
        <v>10</v>
      </c>
      <c r="B124" s="25" t="s">
        <v>111</v>
      </c>
      <c r="C124" s="26">
        <v>-3379.33</v>
      </c>
      <c r="D124" s="26">
        <v>3379.33</v>
      </c>
      <c r="E124" s="26">
        <v>3379.33</v>
      </c>
    </row>
    <row r="125" spans="1:5" ht="14.4" x14ac:dyDescent="0.3">
      <c r="A125" s="24" t="s">
        <v>10</v>
      </c>
      <c r="B125" s="25" t="s">
        <v>112</v>
      </c>
      <c r="C125" s="26">
        <v>0</v>
      </c>
      <c r="D125" s="26">
        <v>1858.66</v>
      </c>
      <c r="E125" s="26">
        <v>0</v>
      </c>
    </row>
    <row r="126" spans="1:5" ht="14.4" x14ac:dyDescent="0.3">
      <c r="A126" s="24" t="s">
        <v>10</v>
      </c>
      <c r="B126" s="25" t="s">
        <v>113</v>
      </c>
      <c r="C126" s="26">
        <v>0</v>
      </c>
      <c r="D126" s="26">
        <v>0</v>
      </c>
      <c r="E126" s="26">
        <v>0</v>
      </c>
    </row>
    <row r="127" spans="1:5" ht="26.4" x14ac:dyDescent="0.3">
      <c r="A127" s="24" t="s">
        <v>10</v>
      </c>
      <c r="B127" s="25" t="s">
        <v>114</v>
      </c>
      <c r="C127" s="26">
        <v>0</v>
      </c>
      <c r="D127" s="26">
        <v>0</v>
      </c>
      <c r="E127" s="26">
        <v>0</v>
      </c>
    </row>
    <row r="128" spans="1:5" ht="14.4" x14ac:dyDescent="0.3">
      <c r="A128" s="24" t="s">
        <v>10</v>
      </c>
      <c r="B128" s="25" t="s">
        <v>115</v>
      </c>
      <c r="C128" s="26">
        <v>0</v>
      </c>
      <c r="D128" s="26">
        <v>0</v>
      </c>
      <c r="E128" s="26">
        <v>0</v>
      </c>
    </row>
    <row r="129" spans="1:5" ht="14.4" x14ac:dyDescent="0.3">
      <c r="A129" s="24" t="s">
        <v>10</v>
      </c>
      <c r="B129" s="25" t="s">
        <v>116</v>
      </c>
      <c r="C129" s="26">
        <v>0</v>
      </c>
      <c r="D129" s="26">
        <v>13333.33</v>
      </c>
      <c r="E129" s="26">
        <v>0</v>
      </c>
    </row>
    <row r="130" spans="1:5" ht="26.4" x14ac:dyDescent="0.3">
      <c r="A130" s="24">
        <v>4315</v>
      </c>
      <c r="B130" s="25" t="s">
        <v>117</v>
      </c>
      <c r="C130" s="26">
        <v>0</v>
      </c>
      <c r="D130" s="26">
        <v>0</v>
      </c>
      <c r="E130" s="26">
        <v>0</v>
      </c>
    </row>
    <row r="131" spans="1:5" ht="26.4" x14ac:dyDescent="0.3">
      <c r="A131" s="24">
        <v>4316</v>
      </c>
      <c r="B131" s="25" t="s">
        <v>118</v>
      </c>
      <c r="C131" s="26">
        <v>0</v>
      </c>
      <c r="D131" s="26">
        <v>0</v>
      </c>
      <c r="E131" s="26">
        <v>0</v>
      </c>
    </row>
    <row r="132" spans="1:5" ht="14.4" x14ac:dyDescent="0.3">
      <c r="A132" s="24">
        <v>4317</v>
      </c>
      <c r="B132" s="25" t="s">
        <v>119</v>
      </c>
      <c r="C132" s="26">
        <f>SUM(C133:C135)</f>
        <v>0</v>
      </c>
      <c r="D132" s="26">
        <f>SUM(D133:D135)</f>
        <v>0</v>
      </c>
      <c r="E132" s="26">
        <f>SUM(E133:E135)</f>
        <v>0</v>
      </c>
    </row>
    <row r="133" spans="1:5" ht="14.4" x14ac:dyDescent="0.3">
      <c r="A133" s="24" t="s">
        <v>10</v>
      </c>
      <c r="B133" s="25" t="s">
        <v>120</v>
      </c>
      <c r="C133" s="26">
        <v>0</v>
      </c>
      <c r="D133" s="26">
        <v>0</v>
      </c>
      <c r="E133" s="26">
        <v>0</v>
      </c>
    </row>
    <row r="134" spans="1:5" ht="14.4" x14ac:dyDescent="0.3">
      <c r="A134" s="24" t="s">
        <v>10</v>
      </c>
      <c r="B134" s="25" t="s">
        <v>121</v>
      </c>
      <c r="C134" s="26">
        <v>0</v>
      </c>
      <c r="D134" s="26">
        <v>0</v>
      </c>
      <c r="E134" s="26">
        <v>0</v>
      </c>
    </row>
    <row r="135" spans="1:5" ht="14.4" x14ac:dyDescent="0.3">
      <c r="A135" s="24" t="s">
        <v>10</v>
      </c>
      <c r="B135" s="25" t="s">
        <v>122</v>
      </c>
      <c r="C135" s="26">
        <v>0</v>
      </c>
      <c r="D135" s="26">
        <v>0</v>
      </c>
      <c r="E135" s="26">
        <v>0</v>
      </c>
    </row>
    <row r="136" spans="1:5" ht="14.4" x14ac:dyDescent="0.3">
      <c r="A136" s="24">
        <v>4318</v>
      </c>
      <c r="B136" s="25" t="s">
        <v>123</v>
      </c>
      <c r="C136" s="26">
        <f>+C137+C138+C139+C140+C141+C142+C146+C147+C148+C149</f>
        <v>333999.03999999998</v>
      </c>
      <c r="D136" s="26">
        <f>+D137+D138+D139+D140+D141+D142+D146+D147+D148+D149</f>
        <v>261048.84</v>
      </c>
      <c r="E136" s="26">
        <f>+E137+E138+E139+E140+E141+E142+E146+E147+E148+E149</f>
        <v>318316.77999999997</v>
      </c>
    </row>
    <row r="137" spans="1:5" ht="14.4" x14ac:dyDescent="0.3">
      <c r="A137" s="24" t="s">
        <v>10</v>
      </c>
      <c r="B137" s="25" t="s">
        <v>124</v>
      </c>
      <c r="C137" s="26">
        <v>181461.51</v>
      </c>
      <c r="D137" s="26">
        <v>129434.56</v>
      </c>
      <c r="E137" s="26">
        <v>54037.06</v>
      </c>
    </row>
    <row r="138" spans="1:5" ht="14.4" x14ac:dyDescent="0.3">
      <c r="A138" s="24" t="s">
        <v>10</v>
      </c>
      <c r="B138" s="25" t="s">
        <v>125</v>
      </c>
      <c r="C138" s="26">
        <v>21130.22</v>
      </c>
      <c r="D138" s="26">
        <v>18530.89</v>
      </c>
      <c r="E138" s="26">
        <v>30214.63</v>
      </c>
    </row>
    <row r="139" spans="1:5" ht="14.4" x14ac:dyDescent="0.3">
      <c r="A139" s="24" t="s">
        <v>10</v>
      </c>
      <c r="B139" s="25" t="s">
        <v>126</v>
      </c>
      <c r="C139" s="26">
        <v>12877.54</v>
      </c>
      <c r="D139" s="26">
        <v>11598.91</v>
      </c>
      <c r="E139" s="26">
        <v>36426.68</v>
      </c>
    </row>
    <row r="140" spans="1:5" ht="26.4" x14ac:dyDescent="0.3">
      <c r="A140" s="24" t="s">
        <v>10</v>
      </c>
      <c r="B140" s="25" t="s">
        <v>127</v>
      </c>
      <c r="C140" s="26">
        <v>137.34</v>
      </c>
      <c r="D140" s="26">
        <v>0</v>
      </c>
      <c r="E140" s="26">
        <v>1030.05</v>
      </c>
    </row>
    <row r="141" spans="1:5" ht="14.4" x14ac:dyDescent="0.3">
      <c r="A141" s="24" t="s">
        <v>10</v>
      </c>
      <c r="B141" s="25" t="s">
        <v>128</v>
      </c>
      <c r="C141" s="26">
        <v>4400</v>
      </c>
      <c r="D141" s="26">
        <v>2288</v>
      </c>
      <c r="E141" s="26">
        <v>1936</v>
      </c>
    </row>
    <row r="142" spans="1:5" ht="14.4" x14ac:dyDescent="0.3">
      <c r="A142" s="24" t="s">
        <v>10</v>
      </c>
      <c r="B142" s="25" t="s">
        <v>234</v>
      </c>
      <c r="C142" s="29">
        <f>C143+C144+C145</f>
        <v>78809.13</v>
      </c>
      <c r="D142" s="29">
        <f>D143+D144+D145</f>
        <v>69968.33</v>
      </c>
      <c r="E142" s="29">
        <f>E143+E144+E145</f>
        <v>160741.01</v>
      </c>
    </row>
    <row r="143" spans="1:5" ht="52.8" x14ac:dyDescent="0.3">
      <c r="A143" s="24"/>
      <c r="B143" s="25" t="s">
        <v>235</v>
      </c>
      <c r="C143" s="26">
        <v>78809.13</v>
      </c>
      <c r="D143" s="26">
        <v>69968.33</v>
      </c>
      <c r="E143" s="26">
        <v>160741.01</v>
      </c>
    </row>
    <row r="144" spans="1:5" ht="39.6" x14ac:dyDescent="0.3">
      <c r="A144" s="24"/>
      <c r="B144" s="30" t="s">
        <v>236</v>
      </c>
      <c r="C144" s="26">
        <v>0</v>
      </c>
      <c r="D144" s="26">
        <v>0</v>
      </c>
      <c r="E144" s="26">
        <v>0</v>
      </c>
    </row>
    <row r="145" spans="1:5" ht="14.4" x14ac:dyDescent="0.3">
      <c r="A145" s="24"/>
      <c r="B145" s="31" t="s">
        <v>237</v>
      </c>
      <c r="C145" s="26">
        <v>0</v>
      </c>
      <c r="D145" s="26">
        <v>0</v>
      </c>
      <c r="E145" s="26">
        <v>0</v>
      </c>
    </row>
    <row r="146" spans="1:5" s="12" customFormat="1" ht="14.4" x14ac:dyDescent="0.3">
      <c r="A146" s="24"/>
      <c r="B146" s="31" t="s">
        <v>129</v>
      </c>
      <c r="C146" s="26">
        <v>0</v>
      </c>
      <c r="D146" s="26">
        <v>0</v>
      </c>
      <c r="E146" s="26">
        <v>0</v>
      </c>
    </row>
    <row r="147" spans="1:5" ht="14.4" x14ac:dyDescent="0.3">
      <c r="A147" s="24"/>
      <c r="B147" s="31" t="s">
        <v>130</v>
      </c>
      <c r="C147" s="26">
        <v>0</v>
      </c>
      <c r="D147" s="26">
        <v>0</v>
      </c>
      <c r="E147" s="26">
        <v>2239</v>
      </c>
    </row>
    <row r="148" spans="1:5" ht="14.4" x14ac:dyDescent="0.3">
      <c r="A148" s="24"/>
      <c r="B148" s="31" t="s">
        <v>131</v>
      </c>
      <c r="C148" s="26">
        <v>0</v>
      </c>
      <c r="D148" s="26">
        <v>0</v>
      </c>
      <c r="E148" s="26">
        <v>0</v>
      </c>
    </row>
    <row r="149" spans="1:5" ht="14.4" x14ac:dyDescent="0.3">
      <c r="A149" s="24"/>
      <c r="B149" s="31" t="s">
        <v>132</v>
      </c>
      <c r="C149" s="26">
        <v>35183.300000000003</v>
      </c>
      <c r="D149" s="26">
        <v>29228.15</v>
      </c>
      <c r="E149" s="26">
        <v>31692.35</v>
      </c>
    </row>
    <row r="150" spans="1:5" ht="14.4" x14ac:dyDescent="0.3">
      <c r="A150" s="21">
        <v>4500</v>
      </c>
      <c r="B150" s="22" t="s">
        <v>133</v>
      </c>
      <c r="C150" s="23">
        <f>C151+C153+C155+C157</f>
        <v>294</v>
      </c>
      <c r="D150" s="23">
        <f>D151+D153+D155+D157</f>
        <v>0</v>
      </c>
      <c r="E150" s="23">
        <f>E151+E153+E155+E157</f>
        <v>124.32</v>
      </c>
    </row>
    <row r="151" spans="1:5" ht="14.4" x14ac:dyDescent="0.3">
      <c r="A151" s="24">
        <v>4501</v>
      </c>
      <c r="B151" s="25" t="s">
        <v>17</v>
      </c>
      <c r="C151" s="26">
        <f>C152</f>
        <v>294</v>
      </c>
      <c r="D151" s="26">
        <f>D152</f>
        <v>0</v>
      </c>
      <c r="E151" s="26">
        <f>E152</f>
        <v>124.32</v>
      </c>
    </row>
    <row r="152" spans="1:5" ht="14.4" x14ac:dyDescent="0.3">
      <c r="A152" s="24" t="s">
        <v>10</v>
      </c>
      <c r="B152" s="25" t="s">
        <v>134</v>
      </c>
      <c r="C152" s="26">
        <v>294</v>
      </c>
      <c r="D152" s="26">
        <v>0</v>
      </c>
      <c r="E152" s="26">
        <v>124.32</v>
      </c>
    </row>
    <row r="153" spans="1:5" ht="14.4" x14ac:dyDescent="0.3">
      <c r="A153" s="24">
        <v>4502</v>
      </c>
      <c r="B153" s="25" t="s">
        <v>21</v>
      </c>
      <c r="C153" s="26">
        <f>C154</f>
        <v>0</v>
      </c>
      <c r="D153" s="26">
        <f>D154</f>
        <v>0</v>
      </c>
      <c r="E153" s="26">
        <f>E154</f>
        <v>0</v>
      </c>
    </row>
    <row r="154" spans="1:5" ht="14.4" x14ac:dyDescent="0.3">
      <c r="A154" s="24" t="s">
        <v>10</v>
      </c>
      <c r="B154" s="25" t="s">
        <v>135</v>
      </c>
      <c r="C154" s="26">
        <v>0</v>
      </c>
      <c r="D154" s="26">
        <v>0</v>
      </c>
      <c r="E154" s="26">
        <v>0</v>
      </c>
    </row>
    <row r="155" spans="1:5" s="12" customFormat="1" ht="14.4" x14ac:dyDescent="0.3">
      <c r="A155" s="24">
        <v>4503</v>
      </c>
      <c r="B155" s="25" t="s">
        <v>23</v>
      </c>
      <c r="C155" s="26">
        <f>C156</f>
        <v>0</v>
      </c>
      <c r="D155" s="26">
        <f>D156</f>
        <v>0</v>
      </c>
      <c r="E155" s="26">
        <f>E156</f>
        <v>0</v>
      </c>
    </row>
    <row r="156" spans="1:5" s="12" customFormat="1" ht="14.4" x14ac:dyDescent="0.3">
      <c r="A156" s="24" t="s">
        <v>10</v>
      </c>
      <c r="B156" s="25" t="s">
        <v>136</v>
      </c>
      <c r="C156" s="26">
        <v>0</v>
      </c>
      <c r="D156" s="26">
        <v>0</v>
      </c>
      <c r="E156" s="26">
        <v>0</v>
      </c>
    </row>
    <row r="157" spans="1:5" ht="14.4" x14ac:dyDescent="0.3">
      <c r="A157" s="24">
        <v>4504</v>
      </c>
      <c r="B157" s="25" t="s">
        <v>25</v>
      </c>
      <c r="C157" s="26">
        <f>C158</f>
        <v>0</v>
      </c>
      <c r="D157" s="26">
        <f>D158</f>
        <v>0</v>
      </c>
      <c r="E157" s="26">
        <f>E158</f>
        <v>0</v>
      </c>
    </row>
    <row r="158" spans="1:5" ht="14.4" x14ac:dyDescent="0.3">
      <c r="A158" s="24" t="s">
        <v>10</v>
      </c>
      <c r="B158" s="25" t="s">
        <v>137</v>
      </c>
      <c r="C158" s="26">
        <v>0</v>
      </c>
      <c r="D158" s="26">
        <v>0</v>
      </c>
      <c r="E158" s="26">
        <v>0</v>
      </c>
    </row>
    <row r="159" spans="1:5" ht="14.4" x14ac:dyDescent="0.3">
      <c r="A159" s="18">
        <v>5000</v>
      </c>
      <c r="B159" s="27" t="s">
        <v>238</v>
      </c>
      <c r="C159" s="23">
        <f>C160</f>
        <v>129497.75</v>
      </c>
      <c r="D159" s="23">
        <f>D160</f>
        <v>798069.55</v>
      </c>
      <c r="E159" s="23">
        <f>E160</f>
        <v>94538.510000000009</v>
      </c>
    </row>
    <row r="160" spans="1:5" ht="14.4" x14ac:dyDescent="0.3">
      <c r="A160" s="21">
        <v>5100</v>
      </c>
      <c r="B160" s="22" t="s">
        <v>138</v>
      </c>
      <c r="C160" s="23">
        <f>C162+C163+C165+C166+C167+C168+C169+C170+C161</f>
        <v>129497.75</v>
      </c>
      <c r="D160" s="23">
        <f>D162+D163+D165+D166+D167+D168+D169+D170+D161</f>
        <v>798069.55</v>
      </c>
      <c r="E160" s="23">
        <f>E162+E163+E165+E166+E167+E168+E169+E170+E161</f>
        <v>94538.510000000009</v>
      </c>
    </row>
    <row r="161" spans="1:5" ht="26.4" x14ac:dyDescent="0.3">
      <c r="A161" s="32">
        <v>5101</v>
      </c>
      <c r="B161" s="33" t="s">
        <v>139</v>
      </c>
      <c r="C161" s="26">
        <v>42791</v>
      </c>
      <c r="D161" s="26">
        <v>671107.43</v>
      </c>
      <c r="E161" s="26">
        <v>26637.99</v>
      </c>
    </row>
    <row r="162" spans="1:5" ht="26.4" x14ac:dyDescent="0.3">
      <c r="A162" s="24">
        <v>5102</v>
      </c>
      <c r="B162" s="25" t="s">
        <v>140</v>
      </c>
      <c r="C162" s="26">
        <v>48200</v>
      </c>
      <c r="D162" s="26">
        <v>23100</v>
      </c>
      <c r="E162" s="26">
        <v>34100</v>
      </c>
    </row>
    <row r="163" spans="1:5" ht="14.4" x14ac:dyDescent="0.3">
      <c r="A163" s="24">
        <v>5103</v>
      </c>
      <c r="B163" s="25" t="s">
        <v>141</v>
      </c>
      <c r="C163" s="26">
        <f>C164</f>
        <v>25012.49</v>
      </c>
      <c r="D163" s="26">
        <f>D164</f>
        <v>24251.94</v>
      </c>
      <c r="E163" s="26">
        <f>E164</f>
        <v>27946.02</v>
      </c>
    </row>
    <row r="164" spans="1:5" ht="14.4" x14ac:dyDescent="0.3">
      <c r="A164" s="24" t="s">
        <v>10</v>
      </c>
      <c r="B164" s="25" t="s">
        <v>142</v>
      </c>
      <c r="C164" s="26">
        <v>25012.49</v>
      </c>
      <c r="D164" s="26">
        <v>24251.94</v>
      </c>
      <c r="E164" s="26">
        <v>27946.02</v>
      </c>
    </row>
    <row r="165" spans="1:5" ht="14.4" x14ac:dyDescent="0.3">
      <c r="A165" s="34">
        <v>5107</v>
      </c>
      <c r="B165" s="33" t="s">
        <v>143</v>
      </c>
      <c r="C165" s="26">
        <v>0</v>
      </c>
      <c r="D165" s="26">
        <v>0</v>
      </c>
      <c r="E165" s="26">
        <v>0</v>
      </c>
    </row>
    <row r="166" spans="1:5" ht="14.4" x14ac:dyDescent="0.3">
      <c r="A166" s="34">
        <v>5108</v>
      </c>
      <c r="B166" s="33" t="s">
        <v>144</v>
      </c>
      <c r="C166" s="26">
        <v>0</v>
      </c>
      <c r="D166" s="26">
        <v>0</v>
      </c>
      <c r="E166" s="26">
        <v>0</v>
      </c>
    </row>
    <row r="167" spans="1:5" ht="14.4" x14ac:dyDescent="0.3">
      <c r="A167" s="34">
        <v>5111</v>
      </c>
      <c r="B167" s="33" t="s">
        <v>145</v>
      </c>
      <c r="C167" s="26">
        <v>0</v>
      </c>
      <c r="D167" s="26">
        <v>0</v>
      </c>
      <c r="E167" s="26">
        <v>0</v>
      </c>
    </row>
    <row r="168" spans="1:5" ht="14.4" x14ac:dyDescent="0.3">
      <c r="A168" s="34">
        <v>5112</v>
      </c>
      <c r="B168" s="33" t="s">
        <v>146</v>
      </c>
      <c r="C168" s="26">
        <v>0</v>
      </c>
      <c r="D168" s="26">
        <v>10</v>
      </c>
      <c r="E168" s="26">
        <v>0</v>
      </c>
    </row>
    <row r="169" spans="1:5" ht="14.4" x14ac:dyDescent="0.3">
      <c r="A169" s="34">
        <v>5113</v>
      </c>
      <c r="B169" s="33" t="s">
        <v>147</v>
      </c>
      <c r="C169" s="26">
        <v>5968.59</v>
      </c>
      <c r="D169" s="26">
        <v>29991.24</v>
      </c>
      <c r="E169" s="26">
        <v>2884.5</v>
      </c>
    </row>
    <row r="170" spans="1:5" ht="14.4" x14ac:dyDescent="0.3">
      <c r="A170" s="34">
        <v>5114</v>
      </c>
      <c r="B170" s="33" t="s">
        <v>148</v>
      </c>
      <c r="C170" s="26">
        <f>SUM(C171:C180)</f>
        <v>7525.67</v>
      </c>
      <c r="D170" s="26">
        <f>SUM(D171:D180)</f>
        <v>49608.94</v>
      </c>
      <c r="E170" s="26">
        <f>SUM(E171:E180)</f>
        <v>2970</v>
      </c>
    </row>
    <row r="171" spans="1:5" ht="26.4" x14ac:dyDescent="0.3">
      <c r="A171" s="32"/>
      <c r="B171" s="35" t="s">
        <v>149</v>
      </c>
      <c r="C171" s="26">
        <v>6738.67</v>
      </c>
      <c r="D171" s="26">
        <v>47920.94</v>
      </c>
      <c r="E171" s="26">
        <v>2464</v>
      </c>
    </row>
    <row r="172" spans="1:5" ht="14.4" x14ac:dyDescent="0.3">
      <c r="A172" s="32"/>
      <c r="B172" s="35" t="s">
        <v>150</v>
      </c>
      <c r="C172" s="26">
        <v>562</v>
      </c>
      <c r="D172" s="26">
        <v>562</v>
      </c>
      <c r="E172" s="26">
        <v>281</v>
      </c>
    </row>
    <row r="173" spans="1:5" ht="14.4" x14ac:dyDescent="0.3">
      <c r="A173" s="32"/>
      <c r="B173" s="35" t="s">
        <v>151</v>
      </c>
      <c r="C173" s="26">
        <v>0</v>
      </c>
      <c r="D173" s="26">
        <v>1126</v>
      </c>
      <c r="E173" s="26">
        <v>0</v>
      </c>
    </row>
    <row r="174" spans="1:5" ht="14.4" x14ac:dyDescent="0.3">
      <c r="A174" s="32"/>
      <c r="B174" s="35" t="s">
        <v>152</v>
      </c>
      <c r="C174" s="26">
        <v>225</v>
      </c>
      <c r="D174" s="26">
        <v>0</v>
      </c>
      <c r="E174" s="26">
        <v>225</v>
      </c>
    </row>
    <row r="175" spans="1:5" ht="14.4" x14ac:dyDescent="0.3">
      <c r="A175" s="32"/>
      <c r="B175" s="35" t="s">
        <v>153</v>
      </c>
      <c r="C175" s="26">
        <v>0</v>
      </c>
      <c r="D175" s="26">
        <v>0</v>
      </c>
      <c r="E175" s="26">
        <v>0</v>
      </c>
    </row>
    <row r="176" spans="1:5" s="12" customFormat="1" ht="14.4" x14ac:dyDescent="0.3">
      <c r="A176" s="32"/>
      <c r="B176" s="35" t="s">
        <v>154</v>
      </c>
      <c r="C176" s="26">
        <v>0</v>
      </c>
      <c r="D176" s="26">
        <v>0</v>
      </c>
      <c r="E176" s="26">
        <v>0</v>
      </c>
    </row>
    <row r="177" spans="1:5" ht="14.4" x14ac:dyDescent="0.3">
      <c r="A177" s="32"/>
      <c r="B177" s="35" t="s">
        <v>155</v>
      </c>
      <c r="C177" s="26">
        <v>0</v>
      </c>
      <c r="D177" s="26">
        <v>0</v>
      </c>
      <c r="E177" s="26">
        <v>0</v>
      </c>
    </row>
    <row r="178" spans="1:5" s="12" customFormat="1" ht="14.4" x14ac:dyDescent="0.3">
      <c r="A178" s="32"/>
      <c r="B178" s="35" t="s">
        <v>156</v>
      </c>
      <c r="C178" s="26">
        <v>0</v>
      </c>
      <c r="D178" s="26">
        <v>0</v>
      </c>
      <c r="E178" s="26">
        <v>0</v>
      </c>
    </row>
    <row r="179" spans="1:5" s="12" customFormat="1" ht="14.4" x14ac:dyDescent="0.3">
      <c r="A179" s="32"/>
      <c r="B179" s="35" t="s">
        <v>239</v>
      </c>
      <c r="C179" s="26">
        <v>0</v>
      </c>
      <c r="D179" s="26">
        <v>0</v>
      </c>
      <c r="E179" s="26">
        <v>0</v>
      </c>
    </row>
    <row r="180" spans="1:5" ht="14.4" x14ac:dyDescent="0.3">
      <c r="A180" s="32"/>
      <c r="B180" s="35" t="s">
        <v>240</v>
      </c>
      <c r="C180" s="26">
        <v>0</v>
      </c>
      <c r="D180" s="26">
        <v>0</v>
      </c>
      <c r="E180" s="26">
        <v>0</v>
      </c>
    </row>
    <row r="181" spans="1:5" ht="14.4" x14ac:dyDescent="0.3">
      <c r="A181" s="18">
        <v>6000</v>
      </c>
      <c r="B181" s="27" t="s">
        <v>241</v>
      </c>
      <c r="C181" s="23">
        <f>C182+C205</f>
        <v>1064541.1199999999</v>
      </c>
      <c r="D181" s="23">
        <f>D182+D205</f>
        <v>802896.40999999992</v>
      </c>
      <c r="E181" s="23">
        <f>E182+E205</f>
        <v>672717.08</v>
      </c>
    </row>
    <row r="182" spans="1:5" ht="14.4" x14ac:dyDescent="0.3">
      <c r="A182" s="21">
        <v>6100</v>
      </c>
      <c r="B182" s="22" t="s">
        <v>157</v>
      </c>
      <c r="C182" s="23">
        <f>C183+C190+C191+C194+C195+C196+C197+C198+C199+C200+C201</f>
        <v>1064541.1199999999</v>
      </c>
      <c r="D182" s="23">
        <f>D183+D190+D191+D194+D195+D196+D197+D198+D199+D200+D201</f>
        <v>802896.40999999992</v>
      </c>
      <c r="E182" s="23">
        <f>E183+E190+E191+E194+E195+E196+E197+E198+E199+E200+E201</f>
        <v>672717.08</v>
      </c>
    </row>
    <row r="183" spans="1:5" ht="14.4" x14ac:dyDescent="0.3">
      <c r="A183" s="24">
        <v>6101</v>
      </c>
      <c r="B183" s="25" t="s">
        <v>21</v>
      </c>
      <c r="C183" s="26">
        <f>SUM(C184:C189)</f>
        <v>404248.82999999996</v>
      </c>
      <c r="D183" s="26">
        <f>SUM(D184:D189)</f>
        <v>301729.7</v>
      </c>
      <c r="E183" s="26">
        <f>SUM(E184:E189)</f>
        <v>332253.5</v>
      </c>
    </row>
    <row r="184" spans="1:5" ht="14.4" x14ac:dyDescent="0.3">
      <c r="A184" s="24"/>
      <c r="B184" s="31" t="s">
        <v>242</v>
      </c>
      <c r="C184" s="26">
        <v>259283</v>
      </c>
      <c r="D184" s="26">
        <v>174151</v>
      </c>
      <c r="E184" s="26">
        <v>101700</v>
      </c>
    </row>
    <row r="185" spans="1:5" ht="14.4" x14ac:dyDescent="0.3">
      <c r="A185" s="24"/>
      <c r="B185" s="31" t="s">
        <v>243</v>
      </c>
      <c r="C185" s="26">
        <v>132291.82999999999</v>
      </c>
      <c r="D185" s="26">
        <v>127578.7</v>
      </c>
      <c r="E185" s="26">
        <v>230553.5</v>
      </c>
    </row>
    <row r="186" spans="1:5" ht="14.4" x14ac:dyDescent="0.3">
      <c r="A186" s="24"/>
      <c r="B186" s="31" t="s">
        <v>244</v>
      </c>
      <c r="C186" s="26">
        <v>0</v>
      </c>
      <c r="D186" s="26">
        <v>0</v>
      </c>
      <c r="E186" s="26">
        <v>0</v>
      </c>
    </row>
    <row r="187" spans="1:5" ht="14.4" x14ac:dyDescent="0.3">
      <c r="A187" s="24"/>
      <c r="B187" s="31" t="s">
        <v>245</v>
      </c>
      <c r="C187" s="26">
        <v>0</v>
      </c>
      <c r="D187" s="26">
        <v>0</v>
      </c>
      <c r="E187" s="26">
        <v>0</v>
      </c>
    </row>
    <row r="188" spans="1:5" ht="14.4" x14ac:dyDescent="0.3">
      <c r="A188" s="24"/>
      <c r="B188" s="31" t="s">
        <v>246</v>
      </c>
      <c r="C188" s="26">
        <v>0</v>
      </c>
      <c r="D188" s="26">
        <v>0</v>
      </c>
      <c r="E188" s="26">
        <v>0</v>
      </c>
    </row>
    <row r="189" spans="1:5" ht="14.4" x14ac:dyDescent="0.3">
      <c r="A189" s="24"/>
      <c r="B189" s="31" t="s">
        <v>247</v>
      </c>
      <c r="C189" s="26">
        <v>12674</v>
      </c>
      <c r="D189" s="26">
        <v>0</v>
      </c>
      <c r="E189" s="26">
        <v>0</v>
      </c>
    </row>
    <row r="190" spans="1:5" ht="14.4" x14ac:dyDescent="0.3">
      <c r="A190" s="24">
        <v>6102</v>
      </c>
      <c r="B190" s="25" t="s">
        <v>17</v>
      </c>
      <c r="C190" s="36">
        <v>38111.550000000003</v>
      </c>
      <c r="D190" s="36">
        <v>19561.03</v>
      </c>
      <c r="E190" s="36">
        <v>18935.73</v>
      </c>
    </row>
    <row r="191" spans="1:5" ht="14.4" x14ac:dyDescent="0.3">
      <c r="A191" s="24">
        <v>6104</v>
      </c>
      <c r="B191" s="25" t="s">
        <v>158</v>
      </c>
      <c r="C191" s="37">
        <f>+C192+C193</f>
        <v>165868.06</v>
      </c>
      <c r="D191" s="37">
        <f>+D192+D193</f>
        <v>25.86</v>
      </c>
      <c r="E191" s="37">
        <f>+E192+E193</f>
        <v>24.419999999999998</v>
      </c>
    </row>
    <row r="192" spans="1:5" ht="14.4" x14ac:dyDescent="0.3">
      <c r="A192" s="24" t="s">
        <v>10</v>
      </c>
      <c r="B192" s="25" t="s">
        <v>159</v>
      </c>
      <c r="C192" s="36">
        <v>18.059999999999999</v>
      </c>
      <c r="D192" s="36">
        <v>25.86</v>
      </c>
      <c r="E192" s="36">
        <f>24.58-0.16</f>
        <v>24.419999999999998</v>
      </c>
    </row>
    <row r="193" spans="1:5" ht="14.4" x14ac:dyDescent="0.3">
      <c r="A193" s="24" t="s">
        <v>10</v>
      </c>
      <c r="B193" s="25" t="s">
        <v>160</v>
      </c>
      <c r="C193" s="36">
        <v>165850</v>
      </c>
      <c r="D193" s="36">
        <v>0</v>
      </c>
      <c r="E193" s="36">
        <v>0</v>
      </c>
    </row>
    <row r="194" spans="1:5" ht="14.4" x14ac:dyDescent="0.3">
      <c r="A194" s="24">
        <v>6105</v>
      </c>
      <c r="B194" s="25" t="s">
        <v>161</v>
      </c>
      <c r="C194" s="36">
        <v>105570</v>
      </c>
      <c r="D194" s="36">
        <v>95840</v>
      </c>
      <c r="E194" s="36">
        <f>112900-30</f>
        <v>112870</v>
      </c>
    </row>
    <row r="195" spans="1:5" ht="14.4" x14ac:dyDescent="0.3">
      <c r="A195" s="24">
        <v>6106</v>
      </c>
      <c r="B195" s="25" t="s">
        <v>162</v>
      </c>
      <c r="C195" s="36">
        <v>0</v>
      </c>
      <c r="D195" s="36">
        <v>0</v>
      </c>
      <c r="E195" s="36">
        <v>0</v>
      </c>
    </row>
    <row r="196" spans="1:5" ht="14.4" x14ac:dyDescent="0.3">
      <c r="A196" s="24">
        <v>6107</v>
      </c>
      <c r="B196" s="25" t="s">
        <v>25</v>
      </c>
      <c r="C196" s="36">
        <v>7869.82</v>
      </c>
      <c r="D196" s="36">
        <v>7096.57</v>
      </c>
      <c r="E196" s="36">
        <v>5256.44</v>
      </c>
    </row>
    <row r="197" spans="1:5" ht="14.4" x14ac:dyDescent="0.3">
      <c r="A197" s="24">
        <v>6108</v>
      </c>
      <c r="B197" s="25" t="s">
        <v>23</v>
      </c>
      <c r="C197" s="36">
        <v>0</v>
      </c>
      <c r="D197" s="36">
        <v>0</v>
      </c>
      <c r="E197" s="36">
        <v>0</v>
      </c>
    </row>
    <row r="198" spans="1:5" ht="14.4" x14ac:dyDescent="0.3">
      <c r="A198" s="24">
        <v>6110</v>
      </c>
      <c r="B198" s="25" t="s">
        <v>163</v>
      </c>
      <c r="C198" s="36">
        <v>0</v>
      </c>
      <c r="D198" s="36">
        <v>0</v>
      </c>
      <c r="E198" s="36">
        <v>0</v>
      </c>
    </row>
    <row r="199" spans="1:5" s="12" customFormat="1" ht="14.4" x14ac:dyDescent="0.3">
      <c r="A199" s="24">
        <v>6111</v>
      </c>
      <c r="B199" s="25" t="s">
        <v>164</v>
      </c>
      <c r="C199" s="36">
        <v>250142.86</v>
      </c>
      <c r="D199" s="36">
        <v>292074.25</v>
      </c>
      <c r="E199" s="36">
        <v>125156.99</v>
      </c>
    </row>
    <row r="200" spans="1:5" ht="14.4" x14ac:dyDescent="0.3">
      <c r="A200" s="24">
        <v>6112</v>
      </c>
      <c r="B200" s="25" t="s">
        <v>165</v>
      </c>
      <c r="C200" s="36">
        <v>0</v>
      </c>
      <c r="D200" s="36">
        <v>8449</v>
      </c>
      <c r="E200" s="36">
        <v>0</v>
      </c>
    </row>
    <row r="201" spans="1:5" s="12" customFormat="1" ht="14.4" x14ac:dyDescent="0.3">
      <c r="A201" s="24">
        <v>6114</v>
      </c>
      <c r="B201" s="25" t="s">
        <v>166</v>
      </c>
      <c r="C201" s="36">
        <f>SUM(C202:C204)</f>
        <v>92730</v>
      </c>
      <c r="D201" s="36">
        <f>SUM(D202:D204)</f>
        <v>78120</v>
      </c>
      <c r="E201" s="36">
        <f>SUM(E202:E204)</f>
        <v>78220</v>
      </c>
    </row>
    <row r="202" spans="1:5" s="12" customFormat="1" ht="14.4" x14ac:dyDescent="0.3">
      <c r="A202" s="24" t="s">
        <v>10</v>
      </c>
      <c r="B202" s="25" t="s">
        <v>167</v>
      </c>
      <c r="C202" s="36">
        <v>92730</v>
      </c>
      <c r="D202" s="36">
        <v>78120</v>
      </c>
      <c r="E202" s="36">
        <v>78220</v>
      </c>
    </row>
    <row r="203" spans="1:5" ht="14.4" x14ac:dyDescent="0.3">
      <c r="A203" s="24" t="s">
        <v>10</v>
      </c>
      <c r="B203" s="25" t="s">
        <v>168</v>
      </c>
      <c r="C203" s="36">
        <v>0</v>
      </c>
      <c r="D203" s="36">
        <v>0</v>
      </c>
      <c r="E203" s="36">
        <v>0</v>
      </c>
    </row>
    <row r="204" spans="1:5" ht="14.4" x14ac:dyDescent="0.3">
      <c r="A204" s="24" t="s">
        <v>10</v>
      </c>
      <c r="B204" s="25" t="s">
        <v>169</v>
      </c>
      <c r="C204" s="26">
        <v>0</v>
      </c>
      <c r="D204" s="26">
        <v>0</v>
      </c>
      <c r="E204" s="26">
        <v>0</v>
      </c>
    </row>
    <row r="205" spans="1:5" ht="14.4" x14ac:dyDescent="0.3">
      <c r="A205" s="21">
        <v>6200</v>
      </c>
      <c r="B205" s="22" t="s">
        <v>248</v>
      </c>
      <c r="C205" s="23">
        <f>+C206</f>
        <v>0</v>
      </c>
      <c r="D205" s="23">
        <f>+D206</f>
        <v>0</v>
      </c>
      <c r="E205" s="23">
        <f>+E206</f>
        <v>0</v>
      </c>
    </row>
    <row r="206" spans="1:5" ht="14.4" x14ac:dyDescent="0.3">
      <c r="A206" s="24">
        <v>6201</v>
      </c>
      <c r="B206" s="25" t="s">
        <v>170</v>
      </c>
      <c r="C206" s="26">
        <v>0</v>
      </c>
      <c r="D206" s="26">
        <v>0</v>
      </c>
      <c r="E206" s="26">
        <v>0</v>
      </c>
    </row>
    <row r="207" spans="1:5" ht="27.6" x14ac:dyDescent="0.3">
      <c r="A207" s="18">
        <v>7000</v>
      </c>
      <c r="B207" s="27" t="s">
        <v>249</v>
      </c>
      <c r="C207" s="23">
        <f>C208</f>
        <v>0</v>
      </c>
      <c r="D207" s="23">
        <f>D208</f>
        <v>0</v>
      </c>
      <c r="E207" s="23">
        <f>E208</f>
        <v>0</v>
      </c>
    </row>
    <row r="208" spans="1:5" ht="14.4" x14ac:dyDescent="0.3">
      <c r="A208" s="21">
        <v>7200</v>
      </c>
      <c r="B208" s="22" t="s">
        <v>171</v>
      </c>
      <c r="C208" s="23">
        <f>SUM(C209:C217)</f>
        <v>0</v>
      </c>
      <c r="D208" s="23">
        <f>SUM(D209:D217)</f>
        <v>0</v>
      </c>
      <c r="E208" s="23">
        <f>SUM(E209:E217)</f>
        <v>0</v>
      </c>
    </row>
    <row r="209" spans="1:5" ht="14.4" x14ac:dyDescent="0.3">
      <c r="A209" s="24">
        <v>7202</v>
      </c>
      <c r="B209" s="25" t="s">
        <v>172</v>
      </c>
      <c r="C209" s="26">
        <v>0</v>
      </c>
      <c r="D209" s="26">
        <v>0</v>
      </c>
      <c r="E209" s="26">
        <v>0</v>
      </c>
    </row>
    <row r="210" spans="1:5" ht="14.4" x14ac:dyDescent="0.3">
      <c r="A210" s="24">
        <v>7204</v>
      </c>
      <c r="B210" s="25" t="s">
        <v>173</v>
      </c>
      <c r="C210" s="26">
        <v>0</v>
      </c>
      <c r="D210" s="26">
        <v>0</v>
      </c>
      <c r="E210" s="26">
        <v>0</v>
      </c>
    </row>
    <row r="211" spans="1:5" ht="26.4" x14ac:dyDescent="0.3">
      <c r="A211" s="24">
        <v>7206</v>
      </c>
      <c r="B211" s="25" t="s">
        <v>174</v>
      </c>
      <c r="C211" s="26">
        <v>0</v>
      </c>
      <c r="D211" s="26">
        <v>0</v>
      </c>
      <c r="E211" s="26">
        <v>0</v>
      </c>
    </row>
    <row r="212" spans="1:5" s="12" customFormat="1" ht="14.4" x14ac:dyDescent="0.3">
      <c r="A212" s="24">
        <v>7220</v>
      </c>
      <c r="B212" s="25" t="s">
        <v>175</v>
      </c>
      <c r="C212" s="26">
        <v>0</v>
      </c>
      <c r="D212" s="26">
        <v>0</v>
      </c>
      <c r="E212" s="26">
        <v>0</v>
      </c>
    </row>
    <row r="213" spans="1:5" s="12" customFormat="1" ht="14.4" x14ac:dyDescent="0.3">
      <c r="A213" s="24">
        <v>7221</v>
      </c>
      <c r="B213" s="25" t="s">
        <v>176</v>
      </c>
      <c r="C213" s="26">
        <v>0</v>
      </c>
      <c r="D213" s="26">
        <v>0</v>
      </c>
      <c r="E213" s="26">
        <v>0</v>
      </c>
    </row>
    <row r="214" spans="1:5" ht="14.4" x14ac:dyDescent="0.3">
      <c r="A214" s="24">
        <v>7222</v>
      </c>
      <c r="B214" s="25" t="s">
        <v>177</v>
      </c>
      <c r="C214" s="26">
        <v>0</v>
      </c>
      <c r="D214" s="26">
        <v>0</v>
      </c>
      <c r="E214" s="26">
        <v>0</v>
      </c>
    </row>
    <row r="215" spans="1:5" ht="14.4" x14ac:dyDescent="0.3">
      <c r="A215" s="24">
        <v>7223</v>
      </c>
      <c r="B215" s="25" t="s">
        <v>178</v>
      </c>
      <c r="C215" s="26">
        <v>0</v>
      </c>
      <c r="D215" s="26">
        <v>0</v>
      </c>
      <c r="E215" s="26">
        <v>0</v>
      </c>
    </row>
    <row r="216" spans="1:5" ht="14.4" x14ac:dyDescent="0.3">
      <c r="A216" s="24">
        <v>7229</v>
      </c>
      <c r="B216" s="25" t="s">
        <v>179</v>
      </c>
      <c r="C216" s="26">
        <v>0</v>
      </c>
      <c r="D216" s="26">
        <v>0</v>
      </c>
      <c r="E216" s="26">
        <v>0</v>
      </c>
    </row>
    <row r="217" spans="1:5" ht="14.4" x14ac:dyDescent="0.3">
      <c r="A217" s="24">
        <v>7230</v>
      </c>
      <c r="B217" s="25" t="s">
        <v>180</v>
      </c>
      <c r="C217" s="26">
        <v>0</v>
      </c>
      <c r="D217" s="26">
        <v>0</v>
      </c>
      <c r="E217" s="26">
        <v>0</v>
      </c>
    </row>
    <row r="218" spans="1:5" ht="14.4" x14ac:dyDescent="0.3">
      <c r="A218" s="18">
        <v>8000</v>
      </c>
      <c r="B218" s="27" t="s">
        <v>250</v>
      </c>
      <c r="C218" s="23">
        <f>C219+C231+C234</f>
        <v>36784567.970000006</v>
      </c>
      <c r="D218" s="23">
        <f>D219+D231+D234</f>
        <v>38346607.099999994</v>
      </c>
      <c r="E218" s="23">
        <f>E219+E231+E234</f>
        <v>37976268.619999997</v>
      </c>
    </row>
    <row r="219" spans="1:5" ht="14.4" x14ac:dyDescent="0.3">
      <c r="A219" s="21">
        <v>8100</v>
      </c>
      <c r="B219" s="22" t="s">
        <v>181</v>
      </c>
      <c r="C219" s="23">
        <f>SUM(C220:C230)</f>
        <v>22792380.850000001</v>
      </c>
      <c r="D219" s="23">
        <f>SUM(D220:D230)</f>
        <v>21130004.099999998</v>
      </c>
      <c r="E219" s="23">
        <f>SUM(E220:E230)</f>
        <v>25762440.619999997</v>
      </c>
    </row>
    <row r="220" spans="1:5" ht="14.4" x14ac:dyDescent="0.3">
      <c r="A220" s="24">
        <v>8101</v>
      </c>
      <c r="B220" s="25" t="s">
        <v>182</v>
      </c>
      <c r="C220" s="26">
        <v>15810584.59</v>
      </c>
      <c r="D220" s="26">
        <v>13261384.470000001</v>
      </c>
      <c r="E220" s="26">
        <f>11644681.81+'[1]5 DE 5'!$D$6</f>
        <v>17144214.73</v>
      </c>
    </row>
    <row r="221" spans="1:5" ht="14.4" x14ac:dyDescent="0.3">
      <c r="A221" s="24">
        <v>8102</v>
      </c>
      <c r="B221" s="25" t="s">
        <v>183</v>
      </c>
      <c r="C221" s="26">
        <v>1734755.11</v>
      </c>
      <c r="D221" s="26">
        <v>1030873.03</v>
      </c>
      <c r="E221" s="26">
        <f>1776532.12+'[1]5 DE 5'!$D$7</f>
        <v>3056742.12</v>
      </c>
    </row>
    <row r="222" spans="1:5" ht="14.4" x14ac:dyDescent="0.3">
      <c r="A222" s="24">
        <v>8103</v>
      </c>
      <c r="B222" s="25" t="s">
        <v>184</v>
      </c>
      <c r="C222" s="26">
        <v>366666.92</v>
      </c>
      <c r="D222" s="26">
        <v>281308.78000000003</v>
      </c>
      <c r="E222" s="26">
        <v>230776.98</v>
      </c>
    </row>
    <row r="223" spans="1:5" ht="14.4" x14ac:dyDescent="0.3">
      <c r="A223" s="24">
        <v>8104</v>
      </c>
      <c r="B223" s="25" t="s">
        <v>185</v>
      </c>
      <c r="C223" s="26">
        <v>39.17</v>
      </c>
      <c r="D223" s="26">
        <v>706.16</v>
      </c>
      <c r="E223" s="26">
        <v>0</v>
      </c>
    </row>
    <row r="224" spans="1:5" ht="14.4" x14ac:dyDescent="0.3">
      <c r="A224" s="24">
        <v>8105</v>
      </c>
      <c r="B224" s="25" t="s">
        <v>251</v>
      </c>
      <c r="C224" s="26">
        <v>524992.34</v>
      </c>
      <c r="D224" s="26">
        <v>484467.24</v>
      </c>
      <c r="E224" s="26">
        <v>292609.55</v>
      </c>
    </row>
    <row r="225" spans="1:5" s="12" customFormat="1" ht="14.4" x14ac:dyDescent="0.3">
      <c r="A225" s="24">
        <v>8106</v>
      </c>
      <c r="B225" s="25" t="s">
        <v>186</v>
      </c>
      <c r="C225" s="26">
        <v>385700.09</v>
      </c>
      <c r="D225" s="26">
        <v>304868.99</v>
      </c>
      <c r="E225" s="26">
        <v>323506.03999999998</v>
      </c>
    </row>
    <row r="226" spans="1:5" ht="14.4" x14ac:dyDescent="0.3">
      <c r="A226" s="24">
        <v>8107</v>
      </c>
      <c r="B226" s="25" t="s">
        <v>187</v>
      </c>
      <c r="C226" s="26">
        <v>0</v>
      </c>
      <c r="D226" s="26">
        <v>0</v>
      </c>
      <c r="E226" s="26">
        <v>0</v>
      </c>
    </row>
    <row r="227" spans="1:5" ht="26.4" x14ac:dyDescent="0.3">
      <c r="A227" s="24">
        <v>8108</v>
      </c>
      <c r="B227" s="25" t="s">
        <v>188</v>
      </c>
      <c r="C227" s="26">
        <v>75233.240000000005</v>
      </c>
      <c r="D227" s="26">
        <v>75233.240000000005</v>
      </c>
      <c r="E227" s="26">
        <v>75233.240000000005</v>
      </c>
    </row>
    <row r="228" spans="1:5" s="12" customFormat="1" ht="14.4" x14ac:dyDescent="0.3">
      <c r="A228" s="24">
        <v>8109</v>
      </c>
      <c r="B228" s="25" t="s">
        <v>252</v>
      </c>
      <c r="C228" s="26">
        <v>3196068.41</v>
      </c>
      <c r="D228" s="26">
        <v>5019088.3499999996</v>
      </c>
      <c r="E228" s="26">
        <f>2909334.65+'[1]5 DE 5'!$D$9</f>
        <v>4005083.3099999996</v>
      </c>
    </row>
    <row r="229" spans="1:5" ht="14.4" x14ac:dyDescent="0.3">
      <c r="A229" s="24">
        <v>8110</v>
      </c>
      <c r="B229" s="25" t="s">
        <v>253</v>
      </c>
      <c r="C229" s="26">
        <v>654854.98</v>
      </c>
      <c r="D229" s="26">
        <v>595507.84</v>
      </c>
      <c r="E229" s="26">
        <v>559658.65</v>
      </c>
    </row>
    <row r="230" spans="1:5" ht="14.4" x14ac:dyDescent="0.3">
      <c r="A230" s="24">
        <v>8111</v>
      </c>
      <c r="B230" s="25" t="s">
        <v>189</v>
      </c>
      <c r="C230" s="26">
        <v>43486</v>
      </c>
      <c r="D230" s="26">
        <v>76566</v>
      </c>
      <c r="E230" s="26">
        <v>74616</v>
      </c>
    </row>
    <row r="231" spans="1:5" ht="14.4" x14ac:dyDescent="0.3">
      <c r="A231" s="21">
        <v>8200</v>
      </c>
      <c r="B231" s="22" t="s">
        <v>190</v>
      </c>
      <c r="C231" s="23">
        <f>SUM(C232:C233)</f>
        <v>13860879.300000001</v>
      </c>
      <c r="D231" s="23">
        <f>SUM(D232:D233)</f>
        <v>9387592</v>
      </c>
      <c r="E231" s="23">
        <f>SUM(E232:E233)</f>
        <v>9387592</v>
      </c>
    </row>
    <row r="232" spans="1:5" ht="14.4" x14ac:dyDescent="0.3">
      <c r="A232" s="24">
        <v>8201</v>
      </c>
      <c r="B232" s="25" t="s">
        <v>191</v>
      </c>
      <c r="C232" s="26">
        <v>9387592</v>
      </c>
      <c r="D232" s="26">
        <v>9387592</v>
      </c>
      <c r="E232" s="26">
        <v>9387592</v>
      </c>
    </row>
    <row r="233" spans="1:5" ht="26.4" x14ac:dyDescent="0.3">
      <c r="A233" s="24">
        <v>8202</v>
      </c>
      <c r="B233" s="25" t="s">
        <v>192</v>
      </c>
      <c r="C233" s="26">
        <v>4473287.3</v>
      </c>
      <c r="D233" s="26">
        <v>0</v>
      </c>
      <c r="E233" s="26">
        <v>0</v>
      </c>
    </row>
    <row r="234" spans="1:5" ht="26.4" x14ac:dyDescent="0.3">
      <c r="A234" s="21">
        <v>8300</v>
      </c>
      <c r="B234" s="22" t="s">
        <v>193</v>
      </c>
      <c r="C234" s="23">
        <f>SUM(C235:C261)</f>
        <v>131307.82</v>
      </c>
      <c r="D234" s="23">
        <f>SUM(D235:D261)</f>
        <v>7829011</v>
      </c>
      <c r="E234" s="23">
        <f>SUM(E235:E261)</f>
        <v>2826236</v>
      </c>
    </row>
    <row r="235" spans="1:5" ht="14.4" x14ac:dyDescent="0.3">
      <c r="A235" s="24">
        <v>8301</v>
      </c>
      <c r="B235" s="25" t="s">
        <v>194</v>
      </c>
      <c r="C235" s="26">
        <v>0</v>
      </c>
      <c r="D235" s="26">
        <v>0</v>
      </c>
      <c r="E235" s="26">
        <v>0</v>
      </c>
    </row>
    <row r="236" spans="1:5" ht="14.4" x14ac:dyDescent="0.3">
      <c r="A236" s="24">
        <v>8302</v>
      </c>
      <c r="B236" s="25" t="s">
        <v>195</v>
      </c>
      <c r="C236" s="26">
        <v>0</v>
      </c>
      <c r="D236" s="26">
        <v>0</v>
      </c>
      <c r="E236" s="26">
        <v>0</v>
      </c>
    </row>
    <row r="237" spans="1:5" ht="14.4" x14ac:dyDescent="0.3">
      <c r="A237" s="24">
        <v>8303</v>
      </c>
      <c r="B237" s="25" t="s">
        <v>196</v>
      </c>
      <c r="C237" s="26">
        <v>0</v>
      </c>
      <c r="D237" s="26">
        <v>0</v>
      </c>
      <c r="E237" s="26">
        <v>0</v>
      </c>
    </row>
    <row r="238" spans="1:5" ht="14.4" x14ac:dyDescent="0.3">
      <c r="A238" s="24">
        <v>8304</v>
      </c>
      <c r="B238" s="25" t="s">
        <v>197</v>
      </c>
      <c r="C238" s="26">
        <v>0</v>
      </c>
      <c r="D238" s="26">
        <v>0</v>
      </c>
      <c r="E238" s="26">
        <v>0</v>
      </c>
    </row>
    <row r="239" spans="1:5" ht="14.4" x14ac:dyDescent="0.3">
      <c r="A239" s="24">
        <v>8305</v>
      </c>
      <c r="B239" s="25" t="s">
        <v>198</v>
      </c>
      <c r="C239" s="26">
        <v>0</v>
      </c>
      <c r="D239" s="26">
        <v>0</v>
      </c>
      <c r="E239" s="26">
        <v>0</v>
      </c>
    </row>
    <row r="240" spans="1:5" ht="26.4" x14ac:dyDescent="0.3">
      <c r="A240" s="24">
        <v>8306</v>
      </c>
      <c r="B240" s="25" t="s">
        <v>199</v>
      </c>
      <c r="C240" s="26">
        <v>0</v>
      </c>
      <c r="D240" s="26">
        <v>0</v>
      </c>
      <c r="E240" s="26">
        <v>0</v>
      </c>
    </row>
    <row r="241" spans="1:5" ht="14.4" x14ac:dyDescent="0.3">
      <c r="A241" s="24">
        <v>8307</v>
      </c>
      <c r="B241" s="25" t="s">
        <v>200</v>
      </c>
      <c r="C241" s="26">
        <v>2.82</v>
      </c>
      <c r="D241" s="26">
        <v>0</v>
      </c>
      <c r="E241" s="26">
        <v>0</v>
      </c>
    </row>
    <row r="242" spans="1:5" ht="14.4" x14ac:dyDescent="0.3">
      <c r="A242" s="24">
        <v>8308</v>
      </c>
      <c r="B242" s="25" t="s">
        <v>201</v>
      </c>
      <c r="C242" s="26">
        <v>0</v>
      </c>
      <c r="D242" s="26">
        <v>0</v>
      </c>
      <c r="E242" s="26">
        <v>0</v>
      </c>
    </row>
    <row r="243" spans="1:5" ht="14.4" x14ac:dyDescent="0.3">
      <c r="A243" s="24">
        <v>8309</v>
      </c>
      <c r="B243" s="25" t="s">
        <v>202</v>
      </c>
      <c r="C243" s="26">
        <v>0</v>
      </c>
      <c r="D243" s="26">
        <v>0</v>
      </c>
      <c r="E243" s="26">
        <v>0</v>
      </c>
    </row>
    <row r="244" spans="1:5" ht="14.4" x14ac:dyDescent="0.3">
      <c r="A244" s="24">
        <v>8310</v>
      </c>
      <c r="B244" s="25" t="s">
        <v>203</v>
      </c>
      <c r="C244" s="26">
        <v>0</v>
      </c>
      <c r="D244" s="26">
        <v>0</v>
      </c>
      <c r="E244" s="26">
        <v>0</v>
      </c>
    </row>
    <row r="245" spans="1:5" ht="14.4" x14ac:dyDescent="0.3">
      <c r="A245" s="24">
        <v>8311</v>
      </c>
      <c r="B245" s="25" t="s">
        <v>204</v>
      </c>
      <c r="C245" s="26">
        <v>0</v>
      </c>
      <c r="D245" s="26">
        <v>0</v>
      </c>
      <c r="E245" s="26">
        <v>0</v>
      </c>
    </row>
    <row r="246" spans="1:5" ht="14.4" x14ac:dyDescent="0.3">
      <c r="A246" s="24">
        <v>8312</v>
      </c>
      <c r="B246" s="25" t="s">
        <v>205</v>
      </c>
      <c r="C246" s="26">
        <v>0</v>
      </c>
      <c r="D246" s="26">
        <v>0</v>
      </c>
      <c r="E246" s="26">
        <v>0</v>
      </c>
    </row>
    <row r="247" spans="1:5" ht="14.4" x14ac:dyDescent="0.3">
      <c r="A247" s="24">
        <v>8313</v>
      </c>
      <c r="B247" s="25" t="s">
        <v>206</v>
      </c>
      <c r="C247" s="26">
        <v>0</v>
      </c>
      <c r="D247" s="26">
        <v>0</v>
      </c>
      <c r="E247" s="26">
        <v>0</v>
      </c>
    </row>
    <row r="248" spans="1:5" ht="14.4" x14ac:dyDescent="0.3">
      <c r="A248" s="24">
        <v>8314</v>
      </c>
      <c r="B248" s="25" t="s">
        <v>207</v>
      </c>
      <c r="C248" s="26">
        <v>0</v>
      </c>
      <c r="D248" s="26">
        <v>0</v>
      </c>
      <c r="E248" s="26">
        <v>0</v>
      </c>
    </row>
    <row r="249" spans="1:5" ht="14.4" x14ac:dyDescent="0.3">
      <c r="A249" s="24">
        <v>8315</v>
      </c>
      <c r="B249" s="25" t="s">
        <v>208</v>
      </c>
      <c r="C249" s="26">
        <v>0</v>
      </c>
      <c r="D249" s="26">
        <v>0</v>
      </c>
      <c r="E249" s="26">
        <v>0</v>
      </c>
    </row>
    <row r="250" spans="1:5" ht="14.4" x14ac:dyDescent="0.3">
      <c r="A250" s="24">
        <v>8316</v>
      </c>
      <c r="B250" s="25" t="s">
        <v>209</v>
      </c>
      <c r="C250" s="26">
        <v>0</v>
      </c>
      <c r="D250" s="26">
        <v>0</v>
      </c>
      <c r="E250" s="26">
        <v>0</v>
      </c>
    </row>
    <row r="251" spans="1:5" ht="14.4" x14ac:dyDescent="0.3">
      <c r="A251" s="24">
        <v>8317</v>
      </c>
      <c r="B251" s="25" t="s">
        <v>210</v>
      </c>
      <c r="C251" s="26">
        <v>0</v>
      </c>
      <c r="D251" s="26">
        <v>0</v>
      </c>
      <c r="E251" s="26">
        <v>0</v>
      </c>
    </row>
    <row r="252" spans="1:5" ht="14.4" x14ac:dyDescent="0.3">
      <c r="A252" s="24">
        <v>8318</v>
      </c>
      <c r="B252" s="25" t="s">
        <v>211</v>
      </c>
      <c r="C252" s="26">
        <v>0</v>
      </c>
      <c r="D252" s="26">
        <v>0</v>
      </c>
      <c r="E252" s="26">
        <v>0</v>
      </c>
    </row>
    <row r="253" spans="1:5" ht="14.4" x14ac:dyDescent="0.3">
      <c r="A253" s="24">
        <v>8319</v>
      </c>
      <c r="B253" s="25" t="s">
        <v>212</v>
      </c>
      <c r="C253" s="26">
        <v>0</v>
      </c>
      <c r="D253" s="26">
        <v>0</v>
      </c>
      <c r="E253" s="26">
        <v>0</v>
      </c>
    </row>
    <row r="254" spans="1:5" s="12" customFormat="1" ht="26.4" x14ac:dyDescent="0.3">
      <c r="A254" s="24">
        <v>8322</v>
      </c>
      <c r="B254" s="25" t="s">
        <v>213</v>
      </c>
      <c r="C254" s="26">
        <v>0</v>
      </c>
      <c r="D254" s="26">
        <v>0</v>
      </c>
      <c r="E254" s="26">
        <v>0</v>
      </c>
    </row>
    <row r="255" spans="1:5" s="12" customFormat="1" ht="14.4" x14ac:dyDescent="0.3">
      <c r="A255" s="24">
        <v>8330</v>
      </c>
      <c r="B255" s="38" t="s">
        <v>214</v>
      </c>
      <c r="C255" s="26">
        <v>0</v>
      </c>
      <c r="D255" s="26">
        <v>0</v>
      </c>
      <c r="E255" s="26">
        <v>0</v>
      </c>
    </row>
    <row r="256" spans="1:5" ht="14.4" hidden="1" customHeight="1" x14ac:dyDescent="0.3">
      <c r="A256" s="24"/>
      <c r="B256" s="38"/>
      <c r="C256" s="26"/>
      <c r="D256" s="26"/>
      <c r="E256" s="26"/>
    </row>
    <row r="257" spans="1:5" ht="14.4" x14ac:dyDescent="0.3">
      <c r="A257" s="24">
        <v>8338</v>
      </c>
      <c r="B257" s="25" t="s">
        <v>215</v>
      </c>
      <c r="C257" s="26">
        <v>0</v>
      </c>
      <c r="D257" s="26">
        <v>0</v>
      </c>
      <c r="E257" s="26">
        <v>0</v>
      </c>
    </row>
    <row r="258" spans="1:5" ht="14.4" x14ac:dyDescent="0.3">
      <c r="A258" s="24">
        <v>8349</v>
      </c>
      <c r="B258" s="38" t="s">
        <v>254</v>
      </c>
      <c r="C258" s="26">
        <v>131305</v>
      </c>
      <c r="D258" s="26">
        <v>7829011</v>
      </c>
      <c r="E258" s="26">
        <v>2826236</v>
      </c>
    </row>
    <row r="259" spans="1:5" ht="14.4" x14ac:dyDescent="0.3">
      <c r="A259" s="24">
        <v>8350</v>
      </c>
      <c r="B259" s="25" t="s">
        <v>216</v>
      </c>
      <c r="C259" s="26">
        <v>0</v>
      </c>
      <c r="D259" s="26">
        <v>0</v>
      </c>
      <c r="E259" s="26">
        <v>0</v>
      </c>
    </row>
    <row r="260" spans="1:5" ht="14.4" x14ac:dyDescent="0.3">
      <c r="A260" s="24">
        <v>8353</v>
      </c>
      <c r="B260" s="25" t="s">
        <v>217</v>
      </c>
      <c r="C260" s="26">
        <v>0</v>
      </c>
      <c r="D260" s="26">
        <v>0</v>
      </c>
      <c r="E260" s="26">
        <v>0</v>
      </c>
    </row>
    <row r="261" spans="1:5" s="12" customFormat="1" ht="14.4" x14ac:dyDescent="0.3">
      <c r="A261" s="34">
        <v>8362</v>
      </c>
      <c r="B261" s="33" t="s">
        <v>218</v>
      </c>
      <c r="C261" s="26">
        <v>0</v>
      </c>
      <c r="D261" s="26">
        <v>0</v>
      </c>
      <c r="E261" s="26">
        <v>0</v>
      </c>
    </row>
    <row r="262" spans="1:5" ht="14.4" x14ac:dyDescent="0.3">
      <c r="A262" s="32"/>
      <c r="B262" s="39"/>
      <c r="C262" s="26"/>
      <c r="D262" s="26"/>
      <c r="E262" s="26"/>
    </row>
    <row r="263" spans="1:5" s="12" customFormat="1" ht="27.6" x14ac:dyDescent="0.3">
      <c r="A263" s="18">
        <v>9000</v>
      </c>
      <c r="B263" s="27" t="s">
        <v>255</v>
      </c>
      <c r="C263" s="23">
        <f>C264+C271</f>
        <v>0</v>
      </c>
      <c r="D263" s="23">
        <f>D264+D271</f>
        <v>10000</v>
      </c>
      <c r="E263" s="23">
        <f>E264+E271</f>
        <v>0</v>
      </c>
    </row>
    <row r="264" spans="1:5" ht="14.4" x14ac:dyDescent="0.3">
      <c r="A264" s="21">
        <v>9300</v>
      </c>
      <c r="B264" s="22" t="s">
        <v>219</v>
      </c>
      <c r="C264" s="23">
        <f>C265+C270</f>
        <v>0</v>
      </c>
      <c r="D264" s="23">
        <f>D265+D270</f>
        <v>10000</v>
      </c>
      <c r="E264" s="23">
        <f>E265+E270</f>
        <v>0</v>
      </c>
    </row>
    <row r="265" spans="1:5" ht="26.4" x14ac:dyDescent="0.3">
      <c r="A265" s="24">
        <v>9301</v>
      </c>
      <c r="B265" s="25" t="s">
        <v>220</v>
      </c>
      <c r="C265" s="26">
        <f>SUM(C266:C268)</f>
        <v>0</v>
      </c>
      <c r="D265" s="26">
        <f>SUM(D266:D269)</f>
        <v>10000</v>
      </c>
      <c r="E265" s="26">
        <f>SUM(E266:E269)</f>
        <v>0</v>
      </c>
    </row>
    <row r="266" spans="1:5" ht="14.4" x14ac:dyDescent="0.3">
      <c r="A266" s="24" t="s">
        <v>10</v>
      </c>
      <c r="B266" s="25" t="s">
        <v>221</v>
      </c>
      <c r="C266" s="26">
        <v>0</v>
      </c>
      <c r="D266" s="26">
        <v>0</v>
      </c>
      <c r="E266" s="26">
        <v>0</v>
      </c>
    </row>
    <row r="267" spans="1:5" ht="14.4" x14ac:dyDescent="0.3">
      <c r="A267" s="24" t="s">
        <v>10</v>
      </c>
      <c r="B267" s="25" t="s">
        <v>222</v>
      </c>
      <c r="C267" s="26">
        <v>0</v>
      </c>
      <c r="D267" s="26">
        <v>0</v>
      </c>
      <c r="E267" s="26">
        <v>0</v>
      </c>
    </row>
    <row r="268" spans="1:5" ht="14.4" x14ac:dyDescent="0.3">
      <c r="A268" s="24" t="s">
        <v>10</v>
      </c>
      <c r="B268" s="25" t="s">
        <v>223</v>
      </c>
      <c r="C268" s="26">
        <v>0</v>
      </c>
      <c r="D268" s="26">
        <v>0</v>
      </c>
      <c r="E268" s="26">
        <v>0</v>
      </c>
    </row>
    <row r="269" spans="1:5" ht="14.4" x14ac:dyDescent="0.3">
      <c r="A269" s="24" t="s">
        <v>10</v>
      </c>
      <c r="B269" s="25" t="s">
        <v>256</v>
      </c>
      <c r="C269" s="26">
        <v>0</v>
      </c>
      <c r="D269" s="26">
        <v>10000</v>
      </c>
      <c r="E269" s="26">
        <v>0</v>
      </c>
    </row>
    <row r="270" spans="1:5" ht="14.4" x14ac:dyDescent="0.3">
      <c r="A270" s="24">
        <v>9302</v>
      </c>
      <c r="B270" s="25" t="s">
        <v>224</v>
      </c>
      <c r="C270" s="26">
        <v>0</v>
      </c>
      <c r="D270" s="26">
        <v>0</v>
      </c>
      <c r="E270" s="26">
        <v>0</v>
      </c>
    </row>
    <row r="271" spans="1:5" ht="14.4" x14ac:dyDescent="0.3">
      <c r="A271" s="18">
        <v>9400</v>
      </c>
      <c r="B271" s="40" t="s">
        <v>225</v>
      </c>
      <c r="C271" s="23">
        <f>C272</f>
        <v>0</v>
      </c>
      <c r="D271" s="23">
        <f>D272</f>
        <v>0</v>
      </c>
      <c r="E271" s="23">
        <f>E272</f>
        <v>0</v>
      </c>
    </row>
    <row r="272" spans="1:5" ht="14.4" x14ac:dyDescent="0.3">
      <c r="A272" s="24">
        <v>9401</v>
      </c>
      <c r="B272" s="25" t="s">
        <v>226</v>
      </c>
      <c r="C272" s="26">
        <v>0</v>
      </c>
      <c r="D272" s="26">
        <v>0</v>
      </c>
      <c r="E272" s="26">
        <v>0</v>
      </c>
    </row>
    <row r="273" spans="1:5" ht="14.4" x14ac:dyDescent="0.3">
      <c r="A273" s="41"/>
      <c r="B273" s="42"/>
      <c r="C273" s="43"/>
      <c r="D273" s="43"/>
      <c r="E273" s="43"/>
    </row>
    <row r="274" spans="1:5" ht="14.4" x14ac:dyDescent="0.3">
      <c r="A274" s="41"/>
      <c r="B274" s="42"/>
      <c r="C274" s="43"/>
      <c r="D274" s="43"/>
      <c r="E274" s="43"/>
    </row>
    <row r="275" spans="1:5" thickBot="1" x14ac:dyDescent="0.35">
      <c r="A275" s="44"/>
      <c r="B275" s="45" t="s">
        <v>257</v>
      </c>
      <c r="C275" s="46">
        <f>+C7+C43+C50+C159+C181+C207+C218+C263+C273</f>
        <v>50404007.960000008</v>
      </c>
      <c r="D275" s="46">
        <f>+D7+D43+D50+D159+D181+D207+D218+D263+D273</f>
        <v>49549836.949999996</v>
      </c>
      <c r="E275" s="46">
        <f>+E7+E43+E50+E159+E181+E207+E218+E263+E273</f>
        <v>66417194.920000002</v>
      </c>
    </row>
    <row r="276" spans="1:5" ht="14.4" x14ac:dyDescent="0.3">
      <c r="A276" s="47"/>
      <c r="B276" s="47"/>
    </row>
    <row r="277" spans="1:5" ht="14.4" x14ac:dyDescent="0.3">
      <c r="A277" s="47"/>
      <c r="B277" s="47"/>
    </row>
    <row r="278" spans="1:5" ht="14.4" x14ac:dyDescent="0.3">
      <c r="A278" s="47"/>
      <c r="B278" s="47"/>
    </row>
    <row r="279" spans="1:5" ht="14.4" x14ac:dyDescent="0.3">
      <c r="A279" s="47"/>
      <c r="B279" s="47"/>
    </row>
    <row r="280" spans="1:5" ht="14.4" x14ac:dyDescent="0.3">
      <c r="A280" s="47"/>
      <c r="B280" s="47"/>
    </row>
    <row r="281" spans="1:5" ht="14.4" x14ac:dyDescent="0.3">
      <c r="A281" s="47"/>
      <c r="B281" s="47"/>
    </row>
    <row r="282" spans="1:5" ht="14.4" x14ac:dyDescent="0.3">
      <c r="A282" s="47"/>
      <c r="B282" s="47"/>
    </row>
  </sheetData>
  <mergeCells count="9">
    <mergeCell ref="A1:E1"/>
    <mergeCell ref="A2:E2"/>
    <mergeCell ref="A3:E3"/>
    <mergeCell ref="A4:E4"/>
    <mergeCell ref="A5:A6"/>
    <mergeCell ref="B5:B6"/>
    <mergeCell ref="C5:C6"/>
    <mergeCell ref="D5:D6"/>
    <mergeCell ref="E5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2020-10-20T18:15:27Z</dcterms:created>
  <dcterms:modified xsi:type="dcterms:W3CDTF">2020-10-20T18:18:22Z</dcterms:modified>
</cp:coreProperties>
</file>